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port\А Открытые данные приказ 63\На 2023 год\материалы к пр. реш. о бюдж. на 2023 - 2025 годы\"/>
    </mc:Choice>
  </mc:AlternateContent>
  <xr:revisionPtr revIDLastSave="0" documentId="13_ncr:1_{C174F102-040C-428B-AA95-568A0AD312C5}" xr6:coauthVersionLast="45" xr6:coauthVersionMax="45" xr10:uidLastSave="{00000000-0000-0000-0000-000000000000}"/>
  <bookViews>
    <workbookView xWindow="-108" yWindow="-108" windowWidth="17496" windowHeight="10440" xr2:uid="{00000000-000D-0000-FFFF-FFFF00000000}"/>
  </bookViews>
  <sheets>
    <sheet name="Лист2" sheetId="2" r:id="rId1"/>
  </sheets>
  <definedNames>
    <definedName name="_xlnm._FilterDatabase" localSheetId="0" hidden="1">Лист2!$A$4:$XFA$58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6" i="2" l="1"/>
  <c r="F56" i="2"/>
  <c r="E56" i="2"/>
  <c r="J30" i="2"/>
  <c r="H30" i="2"/>
  <c r="H29" i="2" s="1"/>
  <c r="G29" i="2"/>
  <c r="F29" i="2"/>
  <c r="E29" i="2"/>
  <c r="D29" i="2"/>
  <c r="C29" i="2"/>
  <c r="J29" i="2" l="1"/>
  <c r="D14" i="2"/>
  <c r="J15" i="2" l="1"/>
  <c r="J14" i="2" s="1"/>
  <c r="H15" i="2"/>
  <c r="K14" i="2" s="1"/>
  <c r="I14" i="2"/>
  <c r="F14" i="2"/>
  <c r="G14" i="2"/>
  <c r="H14" i="2"/>
  <c r="E14" i="2"/>
  <c r="J41" i="2" l="1"/>
  <c r="H41" i="2"/>
  <c r="H40" i="2"/>
  <c r="G40" i="2"/>
  <c r="F40" i="2"/>
  <c r="E40" i="2"/>
  <c r="D40" i="2"/>
  <c r="J40" i="2" s="1"/>
  <c r="C40" i="2"/>
  <c r="J11" i="2"/>
  <c r="H11" i="2"/>
  <c r="J55" i="2" l="1"/>
  <c r="H55" i="2"/>
  <c r="J54" i="2"/>
  <c r="H54" i="2"/>
  <c r="G52" i="2"/>
  <c r="F52" i="2"/>
  <c r="E52" i="2"/>
  <c r="D52" i="2"/>
  <c r="C52" i="2"/>
  <c r="J53" i="2"/>
  <c r="H53" i="2"/>
  <c r="H52" i="2" s="1"/>
  <c r="J7" i="2"/>
  <c r="H7" i="2"/>
  <c r="J21" i="2"/>
  <c r="H21" i="2"/>
  <c r="J25" i="2"/>
  <c r="H25" i="2"/>
  <c r="J26" i="2"/>
  <c r="H26" i="2"/>
  <c r="J27" i="2"/>
  <c r="H27" i="2"/>
  <c r="J28" i="2"/>
  <c r="H28" i="2"/>
  <c r="J49" i="2"/>
  <c r="H49" i="2"/>
  <c r="J52" i="2" l="1"/>
  <c r="I38" i="2"/>
  <c r="J18" i="2" l="1"/>
  <c r="H18" i="2"/>
  <c r="D16" i="2"/>
  <c r="E16" i="2"/>
  <c r="F16" i="2"/>
  <c r="G16" i="2"/>
  <c r="C16" i="2"/>
  <c r="H16" i="2" l="1"/>
  <c r="J16" i="2"/>
  <c r="D50" i="2"/>
  <c r="K12" i="2"/>
  <c r="I8" i="2"/>
  <c r="I9" i="2"/>
  <c r="I10" i="2"/>
  <c r="I13" i="2"/>
  <c r="H8" i="2"/>
  <c r="H9" i="2"/>
  <c r="H10" i="2"/>
  <c r="H12" i="2"/>
  <c r="H13" i="2"/>
  <c r="I34" i="2"/>
  <c r="H17" i="2"/>
  <c r="H20" i="2"/>
  <c r="H22" i="2"/>
  <c r="H23" i="2"/>
  <c r="H32" i="2"/>
  <c r="H33" i="2"/>
  <c r="H34" i="2"/>
  <c r="H35" i="2"/>
  <c r="H36" i="2"/>
  <c r="H38" i="2"/>
  <c r="H39" i="2"/>
  <c r="H43" i="2"/>
  <c r="H44" i="2"/>
  <c r="H45" i="2"/>
  <c r="H47" i="2"/>
  <c r="H48" i="2"/>
  <c r="H51" i="2"/>
  <c r="H50" i="2" s="1"/>
  <c r="E50" i="2"/>
  <c r="F50" i="2"/>
  <c r="G50" i="2"/>
  <c r="D46" i="2"/>
  <c r="E46" i="2"/>
  <c r="F46" i="2"/>
  <c r="G46" i="2"/>
  <c r="D42" i="2"/>
  <c r="E42" i="2"/>
  <c r="F42" i="2"/>
  <c r="G42" i="2"/>
  <c r="D37" i="2"/>
  <c r="E37" i="2"/>
  <c r="F37" i="2"/>
  <c r="G37" i="2"/>
  <c r="D31" i="2"/>
  <c r="E31" i="2"/>
  <c r="F31" i="2"/>
  <c r="G31" i="2"/>
  <c r="D24" i="2"/>
  <c r="E24" i="2"/>
  <c r="F24" i="2"/>
  <c r="G24" i="2"/>
  <c r="D19" i="2"/>
  <c r="E19" i="2"/>
  <c r="F19" i="2"/>
  <c r="G19" i="2"/>
  <c r="C50" i="2"/>
  <c r="C46" i="2"/>
  <c r="C42" i="2"/>
  <c r="C37" i="2"/>
  <c r="C31" i="2"/>
  <c r="C24" i="2"/>
  <c r="C19" i="2"/>
  <c r="E5" i="2"/>
  <c r="F5" i="2"/>
  <c r="G5" i="2"/>
  <c r="C5" i="2"/>
  <c r="K22" i="2"/>
  <c r="K23" i="2"/>
  <c r="K32" i="2"/>
  <c r="K33" i="2"/>
  <c r="K34" i="2"/>
  <c r="K35" i="2"/>
  <c r="K36" i="2"/>
  <c r="K38" i="2"/>
  <c r="K39" i="2"/>
  <c r="K43" i="2"/>
  <c r="K44" i="2"/>
  <c r="K45" i="2"/>
  <c r="K47" i="2"/>
  <c r="K48" i="2"/>
  <c r="J22" i="2"/>
  <c r="J23" i="2"/>
  <c r="J32" i="2"/>
  <c r="J33" i="2"/>
  <c r="J34" i="2"/>
  <c r="J35" i="2"/>
  <c r="J36" i="2"/>
  <c r="J38" i="2"/>
  <c r="J39" i="2"/>
  <c r="J43" i="2"/>
  <c r="J44" i="2"/>
  <c r="J45" i="2"/>
  <c r="J47" i="2"/>
  <c r="J48" i="2"/>
  <c r="I22" i="2"/>
  <c r="I23" i="2"/>
  <c r="I32" i="2"/>
  <c r="I33" i="2"/>
  <c r="I35" i="2"/>
  <c r="I36" i="2"/>
  <c r="I39" i="2"/>
  <c r="I43" i="2"/>
  <c r="I44" i="2"/>
  <c r="I45" i="2"/>
  <c r="I47" i="2"/>
  <c r="I48" i="2"/>
  <c r="K6" i="2"/>
  <c r="K8" i="2"/>
  <c r="K9" i="2"/>
  <c r="K10" i="2"/>
  <c r="K13" i="2"/>
  <c r="K17" i="2"/>
  <c r="K20" i="2"/>
  <c r="J6" i="2"/>
  <c r="J8" i="2"/>
  <c r="J9" i="2"/>
  <c r="J10" i="2"/>
  <c r="J13" i="2"/>
  <c r="J17" i="2"/>
  <c r="J20" i="2"/>
  <c r="I6" i="2"/>
  <c r="I17" i="2"/>
  <c r="I20" i="2"/>
  <c r="H6" i="2"/>
  <c r="C56" i="2" l="1"/>
  <c r="G58" i="2"/>
  <c r="F58" i="2"/>
  <c r="J24" i="2"/>
  <c r="H24" i="2"/>
  <c r="H5" i="2"/>
  <c r="J51" i="2"/>
  <c r="J12" i="2"/>
  <c r="D5" i="2"/>
  <c r="D56" i="2" s="1"/>
  <c r="K16" i="2"/>
  <c r="H46" i="2"/>
  <c r="J37" i="2"/>
  <c r="H31" i="2"/>
  <c r="I16" i="2"/>
  <c r="J46" i="2"/>
  <c r="J42" i="2"/>
  <c r="H42" i="2"/>
  <c r="H37" i="2"/>
  <c r="H19" i="2"/>
  <c r="K37" i="2"/>
  <c r="K31" i="2"/>
  <c r="K19" i="2"/>
  <c r="I46" i="2"/>
  <c r="K46" i="2"/>
  <c r="K42" i="2"/>
  <c r="J31" i="2"/>
  <c r="J19" i="2"/>
  <c r="I5" i="2"/>
  <c r="J50" i="2"/>
  <c r="I42" i="2"/>
  <c r="I37" i="2"/>
  <c r="I31" i="2"/>
  <c r="I19" i="2"/>
  <c r="H56" i="2" l="1"/>
  <c r="H58" i="2" s="1"/>
  <c r="J56" i="2"/>
  <c r="K56" i="2"/>
  <c r="C58" i="2"/>
  <c r="I56" i="2"/>
  <c r="E58" i="2"/>
  <c r="K5" i="2"/>
  <c r="D58" i="2"/>
  <c r="J5" i="2"/>
  <c r="I58" i="2" l="1"/>
  <c r="K58" i="2"/>
  <c r="J58" i="2"/>
</calcChain>
</file>

<file path=xl/sharedStrings.xml><?xml version="1.0" encoding="utf-8"?>
<sst xmlns="http://schemas.openxmlformats.org/spreadsheetml/2006/main" count="71" uniqueCount="69">
  <si>
    <t>(+/-)</t>
  </si>
  <si>
    <t>%</t>
  </si>
  <si>
    <t xml:space="preserve">Наименование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</si>
  <si>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</si>
  <si>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</si>
  <si>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</si>
  <si>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</si>
  <si>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</si>
  <si>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</si>
  <si>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</si>
  <si>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</si>
  <si>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</si>
  <si>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</si>
  <si>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</si>
  <si>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</si>
  <si>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</si>
  <si>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</si>
  <si>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</si>
  <si>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</si>
  <si>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</si>
  <si>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</si>
  <si>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</si>
  <si>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</si>
  <si>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</si>
  <si>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</si>
  <si>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</si>
  <si>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</si>
  <si>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</si>
  <si>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</si>
  <si>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</si>
  <si>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</si>
  <si>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</si>
  <si>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</si>
  <si>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</si>
  <si>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</si>
  <si>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</si>
  <si>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</si>
  <si>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Итого</t>
  </si>
  <si>
    <t>Код</t>
  </si>
  <si>
    <t>Условно утвержденные расходы</t>
  </si>
  <si>
    <t>Всего: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</si>
  <si>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</si>
  <si>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</si>
  <si>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2023 год</t>
  </si>
  <si>
    <t>тыс.рублей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</si>
  <si>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</si>
  <si>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</si>
  <si>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</si>
  <si>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Транспорт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</si>
  <si>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</si>
  <si>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</si>
  <si>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Иные дотации </t>
  </si>
  <si>
    <t>Прочие межбюджетные трансферты общего характера</t>
  </si>
  <si>
    <t>Здравоохранение</t>
  </si>
  <si>
    <t>Амбулаторная помощь</t>
  </si>
  <si>
    <t>2024 год</t>
  </si>
  <si>
    <t>Обеспечение проведения выборов и референдумов</t>
  </si>
  <si>
    <t>02 00</t>
  </si>
  <si>
    <t>02 03</t>
  </si>
  <si>
    <t>Национальная оборона</t>
  </si>
  <si>
    <t>Мобилизационная и вневойсковая подготовка</t>
  </si>
  <si>
    <t>Расходы бюджета по разделам и подразделам на 2023 год и плановый период 2024 и 2025 годов в сравнении с ожидаемым исполнением 
за 2022 год (оценка текущего финансового года) и отчетом за 2021 год (отчетный финансовый год)</t>
  </si>
  <si>
    <t>Отчет 2021 год</t>
  </si>
  <si>
    <t>Оценка 2022 год</t>
  </si>
  <si>
    <t>2025 год</t>
  </si>
  <si>
    <t xml:space="preserve">Отклонение 2023 год к 2021 году </t>
  </si>
  <si>
    <t xml:space="preserve">Отклонение 2023 год к 2022 году 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</si>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</sst>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0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4" fillId="2" borderId="1" xfId="4" applyNumberFormat="1" applyFont="1" applyFill="1" applyBorder="1" applyAlignment="1" applyProtection="1">
      <alignment horizontal="justify" vertical="top" wrapText="1"/>
      <protection hidden="1"/>
    </xf>
    <xf numFmtId="0" fontId="4" fillId="0" borderId="0" xfId="0" applyFont="1" applyAlignment="1">
      <alignment vertical="top"/>
    </xf>
    <xf numFmtId="0" fontId="4" fillId="0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/>
    </xf>
    <xf numFmtId="166" fontId="4" fillId="0" borderId="1" xfId="0" applyNumberFormat="1" applyFont="1" applyBorder="1" applyAlignment="1">
      <alignment horizontal="center" vertical="top"/>
    </xf>
    <xf numFmtId="0" fontId="4" fillId="0" borderId="1" xfId="4" applyNumberFormat="1" applyFont="1" applyFill="1" applyBorder="1" applyAlignment="1" applyProtection="1">
      <alignment horizontal="justify" vertical="top" wrapText="1"/>
      <protection hidden="1"/>
    </xf>
    <xf numFmtId="167" fontId="4" fillId="0" borderId="1" xfId="5" applyNumberFormat="1" applyFont="1" applyBorder="1" applyAlignment="1">
      <alignment horizontal="right" vertical="top"/>
    </xf>
    <xf numFmtId="167" fontId="4" fillId="0" borderId="1" xfId="4" applyNumberFormat="1" applyFont="1" applyFill="1" applyBorder="1" applyAlignment="1" applyProtection="1">
      <alignment horizontal="right" vertical="top"/>
      <protection hidden="1"/>
    </xf>
    <xf numFmtId="4" fontId="4" fillId="0" borderId="1" xfId="4" applyNumberFormat="1" applyFont="1" applyFill="1" applyBorder="1" applyAlignment="1" applyProtection="1">
      <alignment horizontal="right" vertical="top"/>
      <protection hidden="1"/>
    </xf>
    <xf numFmtId="167" fontId="4" fillId="2" borderId="1" xfId="4" applyNumberFormat="1" applyFont="1" applyFill="1" applyBorder="1" applyAlignment="1" applyProtection="1">
      <alignment horizontal="right" vertical="top"/>
      <protection hidden="1"/>
    </xf>
    <xf numFmtId="4" fontId="4" fillId="2" borderId="1" xfId="4" applyNumberFormat="1" applyFont="1" applyFill="1" applyBorder="1" applyAlignment="1" applyProtection="1">
      <alignment horizontal="right" vertical="top"/>
      <protection hidden="1"/>
    </xf>
    <xf numFmtId="167" fontId="4" fillId="2" borderId="1" xfId="5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vertical="top"/>
    </xf>
    <xf numFmtId="0" fontId="5" fillId="3" borderId="1" xfId="4" applyNumberFormat="1" applyFont="1" applyFill="1" applyBorder="1" applyAlignment="1" applyProtection="1">
      <alignment horizontal="justify"/>
      <protection hidden="1"/>
    </xf>
    <xf numFmtId="167" fontId="5" fillId="3" borderId="1" xfId="5" applyNumberFormat="1" applyFont="1" applyFill="1" applyBorder="1" applyAlignment="1">
      <alignment horizontal="right" vertical="top"/>
    </xf>
    <xf numFmtId="4" fontId="5" fillId="3" borderId="1" xfId="4" applyNumberFormat="1" applyFont="1" applyFill="1" applyBorder="1" applyAlignment="1" applyProtection="1">
      <alignment horizontal="right" vertical="top"/>
      <protection hidden="1"/>
    </xf>
    <xf numFmtId="167" fontId="5" fillId="3" borderId="1" xfId="4" applyNumberFormat="1" applyFont="1" applyFill="1" applyBorder="1" applyAlignment="1" applyProtection="1">
      <alignment horizontal="right" vertical="top"/>
      <protection hidden="1"/>
    </xf>
    <xf numFmtId="0" fontId="4" fillId="0" borderId="1" xfId="0" applyFont="1" applyBorder="1" applyAlignment="1">
      <alignment vertical="top"/>
    </xf>
    <xf numFmtId="167" fontId="5" fillId="3" borderId="1" xfId="4" applyNumberFormat="1" applyFont="1" applyFill="1" applyBorder="1" applyAlignment="1" applyProtection="1">
      <alignment horizontal="right"/>
      <protection hidden="1"/>
    </xf>
    <xf numFmtId="4" fontId="5" fillId="3" borderId="1" xfId="4" applyNumberFormat="1" applyFont="1" applyFill="1" applyBorder="1" applyAlignment="1" applyProtection="1">
      <alignment horizontal="right"/>
      <protection hidden="1"/>
    </xf>
    <xf numFmtId="166" fontId="6" fillId="3" borderId="1" xfId="0" applyNumberFormat="1" applyFont="1" applyFill="1" applyBorder="1" applyAlignment="1">
      <alignment horizontal="center" vertical="top"/>
    </xf>
    <xf numFmtId="0" fontId="6" fillId="3" borderId="1" xfId="4" applyNumberFormat="1" applyFont="1" applyFill="1" applyBorder="1" applyAlignment="1" applyProtection="1">
      <alignment horizontal="justify" vertical="top" wrapText="1"/>
      <protection hidden="1"/>
    </xf>
    <xf numFmtId="167" fontId="6" fillId="3" borderId="1" xfId="5" applyNumberFormat="1" applyFont="1" applyFill="1" applyBorder="1" applyAlignment="1">
      <alignment horizontal="right" vertical="top"/>
    </xf>
    <xf numFmtId="4" fontId="6" fillId="3" borderId="1" xfId="5" applyNumberFormat="1" applyFont="1" applyFill="1" applyBorder="1" applyAlignment="1">
      <alignment horizontal="right" vertical="top"/>
    </xf>
    <xf numFmtId="4" fontId="6" fillId="3" borderId="1" xfId="4" applyNumberFormat="1" applyFont="1" applyFill="1" applyBorder="1" applyAlignment="1" applyProtection="1">
      <alignment horizontal="right" vertical="top"/>
      <protection hidden="1"/>
    </xf>
    <xf numFmtId="167" fontId="6" fillId="3" borderId="1" xfId="4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Fill="1"/>
    <xf numFmtId="0" fontId="6" fillId="0" borderId="0" xfId="0" applyFont="1"/>
    <xf numFmtId="167" fontId="4" fillId="0" borderId="1" xfId="4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Alignment="1">
      <alignment horizontal="right"/>
    </xf>
    <xf numFmtId="0" fontId="4" fillId="2" borderId="0" xfId="0" applyFont="1" applyFill="1" applyAlignment="1">
      <alignment horizontal="right" vertical="center"/>
    </xf>
    <xf numFmtId="167" fontId="4" fillId="2" borderId="1" xfId="4" applyNumberFormat="1" applyFont="1" applyFill="1" applyBorder="1" applyAlignment="1" applyProtection="1">
      <alignment horizontal="right" vertical="top" wrapText="1"/>
      <protection hidden="1"/>
    </xf>
    <xf numFmtId="0" fontId="4" fillId="2" borderId="0" xfId="0" applyFont="1" applyFill="1" applyAlignment="1">
      <alignment horizontal="right"/>
    </xf>
    <xf numFmtId="166" fontId="6" fillId="0" borderId="1" xfId="0" applyNumberFormat="1" applyFont="1" applyBorder="1" applyAlignment="1">
      <alignment horizontal="center" vertical="top"/>
    </xf>
    <xf numFmtId="0" fontId="6" fillId="4" borderId="1" xfId="4" applyNumberFormat="1" applyFont="1" applyFill="1" applyBorder="1" applyAlignment="1" applyProtection="1">
      <alignment horizontal="justify" vertical="top" wrapText="1"/>
      <protection hidden="1"/>
    </xf>
    <xf numFmtId="167" fontId="6" fillId="4" borderId="1" xfId="5" applyNumberFormat="1" applyFont="1" applyFill="1" applyBorder="1" applyAlignment="1">
      <alignment horizontal="right" vertical="top"/>
    </xf>
    <xf numFmtId="167" fontId="6" fillId="4" borderId="1" xfId="4" applyNumberFormat="1" applyFont="1" applyFill="1" applyBorder="1" applyAlignment="1" applyProtection="1">
      <alignment horizontal="right" vertical="top"/>
      <protection hidden="1"/>
    </xf>
    <xf numFmtId="0" fontId="4" fillId="0" borderId="0" xfId="0" applyNumberFormat="1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 xr:uid="{00000000-0005-0000-0000-000001000000}"/>
    <cellStyle name="Обычный 4" xfId="6" xr:uid="{00000000-0005-0000-0000-000002000000}"/>
    <cellStyle name="Обычный_tmp" xfId="4" xr:uid="{00000000-0005-0000-0000-000003000000}"/>
    <cellStyle name="Финансовый" xfId="5" builtinId="3"/>
    <cellStyle name="Финансовый 2" xfId="2" xr:uid="{00000000-0005-0000-0000-000005000000}"/>
    <cellStyle name="Финансовый 3" xfId="3" xr:uid="{00000000-0005-0000-0000-000006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tabSelected="1"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50" sqref="E50"/>
    </sheetView>
  </sheetViews>
  <sheetFormatPr defaultColWidth="9.109375" defaultRowHeight="13.2" x14ac:dyDescent="0.25"/>
  <cols>
    <col min="1" max="1" width="6.109375" style="2" customWidth="1"/>
    <col min="2" max="2" width="56" style="4" customWidth="1"/>
    <col min="3" max="3" width="14.109375" style="34" customWidth="1"/>
    <col min="4" max="4" width="14.109375" style="37" customWidth="1"/>
    <col min="5" max="7" width="14.109375" style="4" customWidth="1"/>
    <col min="8" max="8" width="15.33203125" style="4" customWidth="1"/>
    <col min="9" max="9" width="12.6640625" style="4" customWidth="1"/>
    <col min="10" max="10" width="13.5546875" style="4" customWidth="1"/>
    <col min="11" max="11" width="14.44140625" style="4" customWidth="1"/>
    <col min="12" max="12" width="9.109375" style="3"/>
    <col min="13" max="16384" width="9.109375" style="4"/>
  </cols>
  <sheetData>
    <row r="1" spans="1:12" ht="34.5" customHeight="1" x14ac:dyDescent="0.25">
      <c r="B1" s="44" t="s">
        <v>61</v>
      </c>
      <c r="C1" s="44"/>
      <c r="D1" s="44"/>
      <c r="E1" s="44"/>
      <c r="F1" s="44"/>
      <c r="G1" s="44"/>
      <c r="H1" s="44"/>
      <c r="I1" s="44"/>
      <c r="J1" s="44"/>
      <c r="K1" s="44"/>
    </row>
    <row r="2" spans="1:12" s="5" customFormat="1" x14ac:dyDescent="0.3">
      <c r="A2" s="2"/>
      <c r="C2" s="6"/>
      <c r="D2" s="35"/>
      <c r="K2" s="6" t="s">
        <v>44</v>
      </c>
      <c r="L2" s="7"/>
    </row>
    <row r="3" spans="1:12" ht="36" customHeight="1" x14ac:dyDescent="0.25">
      <c r="A3" s="43" t="s">
        <v>38</v>
      </c>
      <c r="B3" s="43" t="s">
        <v>2</v>
      </c>
      <c r="C3" s="46" t="s">
        <v>62</v>
      </c>
      <c r="D3" s="46" t="s">
        <v>63</v>
      </c>
      <c r="E3" s="47" t="s">
        <v>43</v>
      </c>
      <c r="F3" s="47" t="s">
        <v>55</v>
      </c>
      <c r="G3" s="47" t="s">
        <v>64</v>
      </c>
      <c r="H3" s="45" t="s">
        <v>65</v>
      </c>
      <c r="I3" s="45"/>
      <c r="J3" s="45" t="s">
        <v>66</v>
      </c>
      <c r="K3" s="45"/>
    </row>
    <row r="4" spans="1:12" x14ac:dyDescent="0.25">
      <c r="A4" s="43"/>
      <c r="B4" s="43"/>
      <c r="C4" s="46"/>
      <c r="D4" s="46"/>
      <c r="E4" s="47"/>
      <c r="F4" s="47"/>
      <c r="G4" s="47"/>
      <c r="H4" s="8" t="s">
        <v>0</v>
      </c>
      <c r="I4" s="8" t="s">
        <v>1</v>
      </c>
      <c r="J4" s="8" t="s">
        <v>0</v>
      </c>
      <c r="K4" s="8" t="s">
        <v>1</v>
      </c>
    </row>
    <row r="5" spans="1:12" s="32" customFormat="1" ht="13.8" x14ac:dyDescent="0.3">
      <c r="A5" s="25">
        <v>100</v>
      </c>
      <c r="B5" s="26" t="s">
        <v>3</v>
      </c>
      <c r="C5" s="27">
        <f t="shared" ref="C5:H5" si="0">SUM(C6:C13)</f>
        <v>167612.15000000002</v>
      </c>
      <c r="D5" s="27">
        <f t="shared" si="0"/>
        <v>184227.39</v>
      </c>
      <c r="E5" s="27">
        <f t="shared" si="0"/>
        <v>173494.66999999998</v>
      </c>
      <c r="F5" s="27">
        <f t="shared" si="0"/>
        <v>161465.28</v>
      </c>
      <c r="G5" s="27">
        <f t="shared" si="0"/>
        <v>164356.10000000003</v>
      </c>
      <c r="H5" s="28">
        <f t="shared" si="0"/>
        <v>5882.5199999999986</v>
      </c>
      <c r="I5" s="29">
        <f>E5/C5*100</f>
        <v>103.50960237667732</v>
      </c>
      <c r="J5" s="29">
        <f>E5-D5</f>
        <v>-10732.72000000003</v>
      </c>
      <c r="K5" s="30">
        <f>E5/D5*100</f>
        <v>94.174199612772</v>
      </c>
      <c r="L5" s="31"/>
    </row>
    <row r="6" spans="1:12" ht="26.4" x14ac:dyDescent="0.25">
      <c r="A6" s="9">
        <v>102</v>
      </c>
      <c r="B6" s="10" t="s">
        <v>4</v>
      </c>
      <c r="C6" s="11">
        <v>2527.17</v>
      </c>
      <c r="D6" s="14">
        <v>354.09</v>
      </c>
      <c r="E6" s="14">
        <v>1856.01</v>
      </c>
      <c r="F6" s="12">
        <v>1856.01</v>
      </c>
      <c r="G6" s="12">
        <v>1856.01</v>
      </c>
      <c r="H6" s="13">
        <f t="shared" ref="H6:H47" si="1">E6-C6</f>
        <v>-671.16000000000008</v>
      </c>
      <c r="I6" s="13">
        <f t="shared" ref="I6:I48" si="2">E6/C6*100</f>
        <v>73.4422298460333</v>
      </c>
      <c r="J6" s="13">
        <f t="shared" ref="J6:J49" si="3">E6-D6</f>
        <v>1501.92</v>
      </c>
      <c r="K6" s="12">
        <f t="shared" ref="K6:K48" si="4">E6/D6*100</f>
        <v>524.16334830127937</v>
      </c>
    </row>
    <row r="7" spans="1:12" ht="39.6" x14ac:dyDescent="0.25">
      <c r="A7" s="9">
        <v>103</v>
      </c>
      <c r="B7" s="10" t="s">
        <v>47</v>
      </c>
      <c r="C7" s="11">
        <v>6488.89</v>
      </c>
      <c r="D7" s="14">
        <v>4513.3</v>
      </c>
      <c r="E7" s="14">
        <v>4451.55</v>
      </c>
      <c r="F7" s="12">
        <v>4152.88</v>
      </c>
      <c r="G7" s="12">
        <v>4154.26</v>
      </c>
      <c r="H7" s="15">
        <f t="shared" si="1"/>
        <v>-2037.3400000000001</v>
      </c>
      <c r="I7" s="15">
        <v>0</v>
      </c>
      <c r="J7" s="15">
        <f t="shared" si="3"/>
        <v>-61.75</v>
      </c>
      <c r="K7" s="14">
        <v>0</v>
      </c>
    </row>
    <row r="8" spans="1:12" ht="39.6" x14ac:dyDescent="0.25">
      <c r="A8" s="9">
        <v>104</v>
      </c>
      <c r="B8" s="10" t="s">
        <v>5</v>
      </c>
      <c r="C8" s="11">
        <v>50185.8</v>
      </c>
      <c r="D8" s="14">
        <v>56054.94</v>
      </c>
      <c r="E8" s="14">
        <v>52788.97</v>
      </c>
      <c r="F8" s="12">
        <v>52825.32</v>
      </c>
      <c r="G8" s="12">
        <v>52863.11</v>
      </c>
      <c r="H8" s="13">
        <f t="shared" si="1"/>
        <v>2603.1699999999983</v>
      </c>
      <c r="I8" s="13">
        <f t="shared" si="2"/>
        <v>105.18706486695439</v>
      </c>
      <c r="J8" s="13">
        <f t="shared" si="3"/>
        <v>-3265.9700000000012</v>
      </c>
      <c r="K8" s="12">
        <f t="shared" si="4"/>
        <v>94.173626802561913</v>
      </c>
    </row>
    <row r="9" spans="1:12" x14ac:dyDescent="0.25">
      <c r="A9" s="9">
        <v>105</v>
      </c>
      <c r="B9" s="10" t="s">
        <v>6</v>
      </c>
      <c r="C9" s="11">
        <v>0</v>
      </c>
      <c r="D9" s="14">
        <v>60.06</v>
      </c>
      <c r="E9" s="14">
        <v>1.72</v>
      </c>
      <c r="F9" s="12">
        <v>1.8</v>
      </c>
      <c r="G9" s="12">
        <v>1.61</v>
      </c>
      <c r="H9" s="13">
        <f t="shared" si="1"/>
        <v>1.72</v>
      </c>
      <c r="I9" s="13" t="e">
        <f t="shared" si="2"/>
        <v>#DIV/0!</v>
      </c>
      <c r="J9" s="13">
        <f t="shared" si="3"/>
        <v>-58.34</v>
      </c>
      <c r="K9" s="12">
        <f t="shared" si="4"/>
        <v>2.8638028638028636</v>
      </c>
    </row>
    <row r="10" spans="1:12" ht="26.4" x14ac:dyDescent="0.25">
      <c r="A10" s="9">
        <v>106</v>
      </c>
      <c r="B10" s="10" t="s">
        <v>7</v>
      </c>
      <c r="C10" s="11">
        <v>14971.18</v>
      </c>
      <c r="D10" s="14">
        <v>17210.47</v>
      </c>
      <c r="E10" s="14">
        <v>17175.7</v>
      </c>
      <c r="F10" s="12">
        <v>16204.34</v>
      </c>
      <c r="G10" s="12">
        <v>16154.13</v>
      </c>
      <c r="H10" s="13">
        <f t="shared" si="1"/>
        <v>2204.5200000000004</v>
      </c>
      <c r="I10" s="13">
        <f t="shared" si="2"/>
        <v>114.72509180973043</v>
      </c>
      <c r="J10" s="13">
        <f t="shared" si="3"/>
        <v>-34.770000000000437</v>
      </c>
      <c r="K10" s="12">
        <f t="shared" si="4"/>
        <v>99.797971815993407</v>
      </c>
    </row>
    <row r="11" spans="1:12" x14ac:dyDescent="0.25">
      <c r="A11" s="9">
        <v>107</v>
      </c>
      <c r="B11" s="10" t="s">
        <v>56</v>
      </c>
      <c r="C11" s="11">
        <v>0</v>
      </c>
      <c r="D11" s="14">
        <v>0</v>
      </c>
      <c r="E11" s="14">
        <v>0</v>
      </c>
      <c r="F11" s="12">
        <v>0</v>
      </c>
      <c r="G11" s="12">
        <v>2843.91</v>
      </c>
      <c r="H11" s="13">
        <f>E11-C11</f>
        <v>0</v>
      </c>
      <c r="I11" s="13">
        <v>0</v>
      </c>
      <c r="J11" s="13">
        <f t="shared" si="3"/>
        <v>0</v>
      </c>
      <c r="K11" s="12">
        <v>0</v>
      </c>
    </row>
    <row r="12" spans="1:12" x14ac:dyDescent="0.25">
      <c r="A12" s="9">
        <v>111</v>
      </c>
      <c r="B12" s="10" t="s">
        <v>8</v>
      </c>
      <c r="C12" s="11">
        <v>0</v>
      </c>
      <c r="D12" s="14">
        <v>1749.76</v>
      </c>
      <c r="E12" s="14">
        <v>500</v>
      </c>
      <c r="F12" s="12">
        <v>500</v>
      </c>
      <c r="G12" s="12">
        <v>500</v>
      </c>
      <c r="H12" s="13">
        <f t="shared" si="1"/>
        <v>500</v>
      </c>
      <c r="I12" s="13">
        <v>0</v>
      </c>
      <c r="J12" s="15">
        <f t="shared" si="3"/>
        <v>-1249.76</v>
      </c>
      <c r="K12" s="14">
        <f t="shared" si="4"/>
        <v>28.575347476225311</v>
      </c>
    </row>
    <row r="13" spans="1:12" x14ac:dyDescent="0.25">
      <c r="A13" s="9">
        <v>113</v>
      </c>
      <c r="B13" s="10" t="s">
        <v>9</v>
      </c>
      <c r="C13" s="11">
        <v>93439.11</v>
      </c>
      <c r="D13" s="14">
        <v>104284.77</v>
      </c>
      <c r="E13" s="14">
        <v>96720.72</v>
      </c>
      <c r="F13" s="12">
        <v>85924.93</v>
      </c>
      <c r="G13" s="12">
        <v>85983.07</v>
      </c>
      <c r="H13" s="13">
        <f t="shared" si="1"/>
        <v>3281.6100000000006</v>
      </c>
      <c r="I13" s="13">
        <f t="shared" si="2"/>
        <v>103.51203045491337</v>
      </c>
      <c r="J13" s="15">
        <f t="shared" si="3"/>
        <v>-7564.0500000000029</v>
      </c>
      <c r="K13" s="14">
        <f t="shared" si="4"/>
        <v>92.74673569304511</v>
      </c>
    </row>
    <row r="14" spans="1:12" ht="13.8" x14ac:dyDescent="0.25">
      <c r="A14" s="38" t="s">
        <v>57</v>
      </c>
      <c r="B14" s="39" t="s">
        <v>59</v>
      </c>
      <c r="C14" s="40"/>
      <c r="D14" s="41">
        <f>D15</f>
        <v>2044.65</v>
      </c>
      <c r="E14" s="41">
        <f>E15</f>
        <v>1192.42</v>
      </c>
      <c r="F14" s="41">
        <f t="shared" ref="F14:K14" si="5">F15</f>
        <v>1244.22</v>
      </c>
      <c r="G14" s="41">
        <f t="shared" si="5"/>
        <v>1286.56</v>
      </c>
      <c r="H14" s="41">
        <f t="shared" si="5"/>
        <v>1192.42</v>
      </c>
      <c r="I14" s="41">
        <f t="shared" si="5"/>
        <v>0</v>
      </c>
      <c r="J14" s="41">
        <f t="shared" si="5"/>
        <v>-852.23</v>
      </c>
      <c r="K14" s="41">
        <f t="shared" si="5"/>
        <v>0</v>
      </c>
    </row>
    <row r="15" spans="1:12" x14ac:dyDescent="0.25">
      <c r="A15" s="9" t="s">
        <v>58</v>
      </c>
      <c r="B15" s="10" t="s">
        <v>60</v>
      </c>
      <c r="C15" s="11"/>
      <c r="D15" s="14">
        <v>2044.65</v>
      </c>
      <c r="E15" s="14">
        <v>1192.42</v>
      </c>
      <c r="F15" s="12">
        <v>1244.22</v>
      </c>
      <c r="G15" s="12">
        <v>1286.56</v>
      </c>
      <c r="H15" s="13">
        <f>E15-C15</f>
        <v>1192.42</v>
      </c>
      <c r="I15" s="13"/>
      <c r="J15" s="13">
        <f>E15-D15</f>
        <v>-852.23</v>
      </c>
      <c r="K15" s="13"/>
    </row>
    <row r="16" spans="1:12" s="32" customFormat="1" ht="27.6" x14ac:dyDescent="0.3">
      <c r="A16" s="25">
        <v>300</v>
      </c>
      <c r="B16" s="26" t="s">
        <v>10</v>
      </c>
      <c r="C16" s="27">
        <f>SUM(C17:C18)</f>
        <v>8790.59</v>
      </c>
      <c r="D16" s="27">
        <f t="shared" ref="D16:G16" si="6">SUM(D17:D18)</f>
        <v>9822.2199999999993</v>
      </c>
      <c r="E16" s="27">
        <f t="shared" si="6"/>
        <v>9139.33</v>
      </c>
      <c r="F16" s="27">
        <f t="shared" si="6"/>
        <v>8646.4699999999993</v>
      </c>
      <c r="G16" s="27">
        <f t="shared" si="6"/>
        <v>9153.9</v>
      </c>
      <c r="H16" s="29">
        <f t="shared" si="1"/>
        <v>348.73999999999978</v>
      </c>
      <c r="I16" s="29">
        <f t="shared" si="2"/>
        <v>103.9671967410606</v>
      </c>
      <c r="J16" s="29">
        <f>E16-D16</f>
        <v>-682.88999999999942</v>
      </c>
      <c r="K16" s="30">
        <f t="shared" si="4"/>
        <v>93.047498427035848</v>
      </c>
      <c r="L16" s="31"/>
    </row>
    <row r="17" spans="1:12" ht="26.4" customHeight="1" x14ac:dyDescent="0.25">
      <c r="A17" s="9">
        <v>309</v>
      </c>
      <c r="B17" s="10" t="s">
        <v>46</v>
      </c>
      <c r="C17" s="11">
        <v>0</v>
      </c>
      <c r="D17" s="14"/>
      <c r="E17" s="12">
        <v>0</v>
      </c>
      <c r="F17" s="12">
        <v>0</v>
      </c>
      <c r="G17" s="12">
        <v>0</v>
      </c>
      <c r="H17" s="13">
        <f t="shared" si="1"/>
        <v>0</v>
      </c>
      <c r="I17" s="13" t="e">
        <f t="shared" si="2"/>
        <v>#DIV/0!</v>
      </c>
      <c r="J17" s="13">
        <f t="shared" si="3"/>
        <v>0</v>
      </c>
      <c r="K17" s="12" t="e">
        <f t="shared" si="4"/>
        <v>#DIV/0!</v>
      </c>
    </row>
    <row r="18" spans="1:12" ht="27" customHeight="1" x14ac:dyDescent="0.25">
      <c r="A18" s="9">
        <v>310</v>
      </c>
      <c r="B18" s="10" t="s">
        <v>45</v>
      </c>
      <c r="C18" s="11">
        <v>8790.59</v>
      </c>
      <c r="D18" s="14">
        <v>9822.2199999999993</v>
      </c>
      <c r="E18" s="12">
        <v>9139.33</v>
      </c>
      <c r="F18" s="12">
        <v>8646.4699999999993</v>
      </c>
      <c r="G18" s="12">
        <v>9153.9</v>
      </c>
      <c r="H18" s="13">
        <f>E18-C18</f>
        <v>348.73999999999978</v>
      </c>
      <c r="I18" s="13">
        <v>0</v>
      </c>
      <c r="J18" s="13">
        <f t="shared" ref="J18" si="7">E18-D18</f>
        <v>-682.88999999999942</v>
      </c>
      <c r="K18" s="12">
        <v>0</v>
      </c>
    </row>
    <row r="19" spans="1:12" s="32" customFormat="1" ht="13.8" x14ac:dyDescent="0.3">
      <c r="A19" s="25">
        <v>400</v>
      </c>
      <c r="B19" s="26" t="s">
        <v>11</v>
      </c>
      <c r="C19" s="27">
        <f t="shared" ref="C19:H19" si="8">SUM(C20:C23)</f>
        <v>335395.66000000003</v>
      </c>
      <c r="D19" s="27">
        <f t="shared" si="8"/>
        <v>259056.02</v>
      </c>
      <c r="E19" s="27">
        <f t="shared" si="8"/>
        <v>50345.9</v>
      </c>
      <c r="F19" s="27">
        <f t="shared" si="8"/>
        <v>65205.25</v>
      </c>
      <c r="G19" s="27">
        <f t="shared" si="8"/>
        <v>32162.15</v>
      </c>
      <c r="H19" s="28">
        <f t="shared" si="8"/>
        <v>-285049.76</v>
      </c>
      <c r="I19" s="29">
        <f t="shared" si="2"/>
        <v>15.010897875064929</v>
      </c>
      <c r="J19" s="29">
        <f t="shared" si="3"/>
        <v>-208710.12</v>
      </c>
      <c r="K19" s="30">
        <f t="shared" si="4"/>
        <v>19.434367902355639</v>
      </c>
      <c r="L19" s="31"/>
    </row>
    <row r="20" spans="1:12" x14ac:dyDescent="0.25">
      <c r="A20" s="9">
        <v>405</v>
      </c>
      <c r="B20" s="10" t="s">
        <v>12</v>
      </c>
      <c r="C20" s="11">
        <v>7329.36</v>
      </c>
      <c r="D20" s="14">
        <v>7834.99</v>
      </c>
      <c r="E20" s="12">
        <v>7806.66</v>
      </c>
      <c r="F20" s="12">
        <v>7386.4</v>
      </c>
      <c r="G20" s="12">
        <v>7395.49</v>
      </c>
      <c r="H20" s="13">
        <f t="shared" si="1"/>
        <v>477.30000000000018</v>
      </c>
      <c r="I20" s="13">
        <f t="shared" si="2"/>
        <v>106.51216477291332</v>
      </c>
      <c r="J20" s="13">
        <f t="shared" si="3"/>
        <v>-28.329999999999927</v>
      </c>
      <c r="K20" s="12">
        <f t="shared" si="4"/>
        <v>99.638416896511671</v>
      </c>
    </row>
    <row r="21" spans="1:12" x14ac:dyDescent="0.25">
      <c r="A21" s="9">
        <v>408</v>
      </c>
      <c r="B21" s="10" t="s">
        <v>48</v>
      </c>
      <c r="C21" s="11">
        <v>726.85</v>
      </c>
      <c r="D21" s="14">
        <v>508</v>
      </c>
      <c r="E21" s="12">
        <v>508</v>
      </c>
      <c r="F21" s="12">
        <v>0</v>
      </c>
      <c r="G21" s="12">
        <v>0</v>
      </c>
      <c r="H21" s="15">
        <f t="shared" si="1"/>
        <v>-218.85000000000002</v>
      </c>
      <c r="I21" s="15">
        <v>0</v>
      </c>
      <c r="J21" s="15">
        <f t="shared" si="3"/>
        <v>0</v>
      </c>
      <c r="K21" s="14">
        <v>0</v>
      </c>
    </row>
    <row r="22" spans="1:12" x14ac:dyDescent="0.25">
      <c r="A22" s="9">
        <v>409</v>
      </c>
      <c r="B22" s="10" t="s">
        <v>13</v>
      </c>
      <c r="C22" s="11">
        <v>326469.27</v>
      </c>
      <c r="D22" s="14">
        <v>248705.43</v>
      </c>
      <c r="E22" s="12">
        <v>40273.64</v>
      </c>
      <c r="F22" s="12">
        <v>57561.25</v>
      </c>
      <c r="G22" s="12">
        <v>24509.06</v>
      </c>
      <c r="H22" s="13">
        <f t="shared" si="1"/>
        <v>-286195.63</v>
      </c>
      <c r="I22" s="13">
        <f t="shared" si="2"/>
        <v>12.336119721160891</v>
      </c>
      <c r="J22" s="13">
        <f t="shared" si="3"/>
        <v>-208431.78999999998</v>
      </c>
      <c r="K22" s="12">
        <f t="shared" si="4"/>
        <v>16.193309490669343</v>
      </c>
    </row>
    <row r="23" spans="1:12" x14ac:dyDescent="0.25">
      <c r="A23" s="9">
        <v>412</v>
      </c>
      <c r="B23" s="10" t="s">
        <v>14</v>
      </c>
      <c r="C23" s="11">
        <v>870.18</v>
      </c>
      <c r="D23" s="14">
        <v>2007.6</v>
      </c>
      <c r="E23" s="12">
        <v>1757.6</v>
      </c>
      <c r="F23" s="12">
        <v>257.60000000000002</v>
      </c>
      <c r="G23" s="12">
        <v>257.60000000000002</v>
      </c>
      <c r="H23" s="13">
        <f t="shared" si="1"/>
        <v>887.42</v>
      </c>
      <c r="I23" s="13">
        <f t="shared" si="2"/>
        <v>201.98119929210048</v>
      </c>
      <c r="J23" s="13">
        <f t="shared" si="3"/>
        <v>-250</v>
      </c>
      <c r="K23" s="12">
        <f t="shared" si="4"/>
        <v>87.547320183303441</v>
      </c>
    </row>
    <row r="24" spans="1:12" s="32" customFormat="1" ht="13.8" x14ac:dyDescent="0.3">
      <c r="A24" s="25">
        <v>500</v>
      </c>
      <c r="B24" s="26" t="s">
        <v>15</v>
      </c>
      <c r="C24" s="27">
        <f>SUM(C25:C28)</f>
        <v>24618.880000000001</v>
      </c>
      <c r="D24" s="27">
        <f t="shared" ref="D24:G24" si="9">SUM(D25:D28)</f>
        <v>29923.26</v>
      </c>
      <c r="E24" s="27">
        <f t="shared" si="9"/>
        <v>27945.49</v>
      </c>
      <c r="F24" s="27">
        <f t="shared" si="9"/>
        <v>6059.67</v>
      </c>
      <c r="G24" s="27">
        <f t="shared" si="9"/>
        <v>12088.39</v>
      </c>
      <c r="H24" s="15">
        <f t="shared" si="1"/>
        <v>3326.6100000000006</v>
      </c>
      <c r="I24" s="15">
        <v>0</v>
      </c>
      <c r="J24" s="15">
        <f t="shared" si="3"/>
        <v>-1977.7699999999968</v>
      </c>
      <c r="K24" s="14">
        <v>0</v>
      </c>
      <c r="L24" s="31"/>
    </row>
    <row r="25" spans="1:12" x14ac:dyDescent="0.25">
      <c r="A25" s="9">
        <v>501</v>
      </c>
      <c r="B25" s="10" t="s">
        <v>16</v>
      </c>
      <c r="C25" s="11">
        <v>1209.6400000000001</v>
      </c>
      <c r="D25" s="14">
        <v>0</v>
      </c>
      <c r="E25" s="12">
        <v>0</v>
      </c>
      <c r="F25" s="12">
        <v>0</v>
      </c>
      <c r="G25" s="12">
        <v>0</v>
      </c>
      <c r="H25" s="15">
        <f t="shared" ref="H25" si="10">E25-C25</f>
        <v>-1209.6400000000001</v>
      </c>
      <c r="I25" s="15">
        <v>0</v>
      </c>
      <c r="J25" s="15">
        <f t="shared" si="3"/>
        <v>0</v>
      </c>
      <c r="K25" s="14">
        <v>0</v>
      </c>
    </row>
    <row r="26" spans="1:12" x14ac:dyDescent="0.25">
      <c r="A26" s="9">
        <v>502</v>
      </c>
      <c r="B26" s="10" t="s">
        <v>17</v>
      </c>
      <c r="C26" s="11">
        <v>0</v>
      </c>
      <c r="D26" s="14">
        <v>0</v>
      </c>
      <c r="E26" s="12">
        <v>0</v>
      </c>
      <c r="F26" s="12">
        <v>0</v>
      </c>
      <c r="G26" s="12">
        <v>0</v>
      </c>
      <c r="H26" s="15">
        <f t="shared" si="1"/>
        <v>0</v>
      </c>
      <c r="I26" s="15">
        <v>0</v>
      </c>
      <c r="J26" s="15">
        <f t="shared" si="3"/>
        <v>0</v>
      </c>
      <c r="K26" s="14">
        <v>0</v>
      </c>
    </row>
    <row r="27" spans="1:12" x14ac:dyDescent="0.25">
      <c r="A27" s="9">
        <v>503</v>
      </c>
      <c r="B27" s="1" t="s">
        <v>18</v>
      </c>
      <c r="C27" s="16">
        <v>23409.24</v>
      </c>
      <c r="D27" s="14">
        <v>29923.26</v>
      </c>
      <c r="E27" s="14">
        <v>27945.49</v>
      </c>
      <c r="F27" s="14">
        <v>6059.67</v>
      </c>
      <c r="G27" s="14">
        <v>12088.39</v>
      </c>
      <c r="H27" s="15">
        <f t="shared" si="1"/>
        <v>4536.25</v>
      </c>
      <c r="I27" s="15">
        <v>0</v>
      </c>
      <c r="J27" s="15">
        <f t="shared" si="3"/>
        <v>-1977.7699999999968</v>
      </c>
      <c r="K27" s="14">
        <v>0</v>
      </c>
    </row>
    <row r="28" spans="1:12" x14ac:dyDescent="0.25">
      <c r="A28" s="9">
        <v>505</v>
      </c>
      <c r="B28" s="1" t="s">
        <v>19</v>
      </c>
      <c r="C28" s="16">
        <v>0</v>
      </c>
      <c r="D28" s="14"/>
      <c r="E28" s="14">
        <v>0</v>
      </c>
      <c r="F28" s="14">
        <v>0</v>
      </c>
      <c r="G28" s="14">
        <v>0</v>
      </c>
      <c r="H28" s="15">
        <f t="shared" si="1"/>
        <v>0</v>
      </c>
      <c r="I28" s="15">
        <v>0</v>
      </c>
      <c r="J28" s="15">
        <f t="shared" si="3"/>
        <v>0</v>
      </c>
      <c r="K28" s="14">
        <v>0</v>
      </c>
    </row>
    <row r="29" spans="1:12" ht="13.8" x14ac:dyDescent="0.25">
      <c r="A29" s="25">
        <v>600</v>
      </c>
      <c r="B29" s="26" t="s">
        <v>67</v>
      </c>
      <c r="C29" s="27">
        <f>SUM(C30)</f>
        <v>0</v>
      </c>
      <c r="D29" s="27">
        <f>SUM(D30)</f>
        <v>0.51</v>
      </c>
      <c r="E29" s="27">
        <f>SUM(E30)</f>
        <v>0</v>
      </c>
      <c r="F29" s="27">
        <f>SUM(F30)</f>
        <v>0</v>
      </c>
      <c r="G29" s="27">
        <f>SUM(G30)</f>
        <v>0</v>
      </c>
      <c r="H29" s="28">
        <f t="shared" ref="H29" si="11">SUM(H30)</f>
        <v>0</v>
      </c>
      <c r="I29" s="29">
        <v>0</v>
      </c>
      <c r="J29" s="29">
        <f t="shared" ref="J29:J30" si="12">E29-D29</f>
        <v>-0.51</v>
      </c>
      <c r="K29" s="30">
        <v>0</v>
      </c>
    </row>
    <row r="30" spans="1:12" x14ac:dyDescent="0.25">
      <c r="A30" s="9">
        <v>605</v>
      </c>
      <c r="B30" s="10" t="s">
        <v>68</v>
      </c>
      <c r="C30" s="11">
        <v>0</v>
      </c>
      <c r="D30" s="14">
        <v>0.51</v>
      </c>
      <c r="E30" s="12">
        <v>0</v>
      </c>
      <c r="F30" s="12">
        <v>0</v>
      </c>
      <c r="G30" s="12">
        <v>0</v>
      </c>
      <c r="H30" s="15">
        <f t="shared" ref="H30" si="13">E30-C30</f>
        <v>0</v>
      </c>
      <c r="I30" s="15">
        <v>0</v>
      </c>
      <c r="J30" s="15">
        <f t="shared" si="12"/>
        <v>-0.51</v>
      </c>
      <c r="K30" s="14">
        <v>0</v>
      </c>
    </row>
    <row r="31" spans="1:12" s="32" customFormat="1" ht="13.8" x14ac:dyDescent="0.3">
      <c r="A31" s="25">
        <v>700</v>
      </c>
      <c r="B31" s="26" t="s">
        <v>20</v>
      </c>
      <c r="C31" s="27">
        <f t="shared" ref="C31:H31" si="14">SUM(C32:C36)</f>
        <v>558196.18000000005</v>
      </c>
      <c r="D31" s="27">
        <f t="shared" si="14"/>
        <v>620769.9800000001</v>
      </c>
      <c r="E31" s="27">
        <f t="shared" si="14"/>
        <v>619880.80999999994</v>
      </c>
      <c r="F31" s="27">
        <f t="shared" si="14"/>
        <v>605040.71</v>
      </c>
      <c r="G31" s="27">
        <f t="shared" si="14"/>
        <v>610734.18999999994</v>
      </c>
      <c r="H31" s="28">
        <f t="shared" si="14"/>
        <v>61684.629999999954</v>
      </c>
      <c r="I31" s="29">
        <f t="shared" si="2"/>
        <v>111.05070801451917</v>
      </c>
      <c r="J31" s="29">
        <f t="shared" si="3"/>
        <v>-889.17000000015832</v>
      </c>
      <c r="K31" s="30">
        <f t="shared" si="4"/>
        <v>99.856763369903916</v>
      </c>
      <c r="L31" s="31"/>
    </row>
    <row r="32" spans="1:12" x14ac:dyDescent="0.25">
      <c r="A32" s="9">
        <v>701</v>
      </c>
      <c r="B32" s="10" t="s">
        <v>21</v>
      </c>
      <c r="C32" s="11">
        <v>146619.28</v>
      </c>
      <c r="D32" s="14">
        <v>170385.67</v>
      </c>
      <c r="E32" s="12">
        <v>162601.88</v>
      </c>
      <c r="F32" s="12">
        <v>156561.16</v>
      </c>
      <c r="G32" s="12">
        <v>160976.72</v>
      </c>
      <c r="H32" s="13">
        <f t="shared" si="1"/>
        <v>15982.600000000006</v>
      </c>
      <c r="I32" s="13">
        <f t="shared" si="2"/>
        <v>110.90074920569792</v>
      </c>
      <c r="J32" s="13">
        <f t="shared" si="3"/>
        <v>-7783.7900000000081</v>
      </c>
      <c r="K32" s="12">
        <f t="shared" si="4"/>
        <v>95.431663942161322</v>
      </c>
    </row>
    <row r="33" spans="1:12" x14ac:dyDescent="0.25">
      <c r="A33" s="9">
        <v>702</v>
      </c>
      <c r="B33" s="10" t="s">
        <v>22</v>
      </c>
      <c r="C33" s="11">
        <v>346833.09</v>
      </c>
      <c r="D33" s="14">
        <v>384030.23</v>
      </c>
      <c r="E33" s="12">
        <v>388706.29</v>
      </c>
      <c r="F33" s="12">
        <v>379280.63</v>
      </c>
      <c r="G33" s="12">
        <v>381042.48</v>
      </c>
      <c r="H33" s="13">
        <f t="shared" si="1"/>
        <v>41873.199999999953</v>
      </c>
      <c r="I33" s="13">
        <f t="shared" si="2"/>
        <v>112.07301183402079</v>
      </c>
      <c r="J33" s="13">
        <f t="shared" si="3"/>
        <v>4676.0599999999977</v>
      </c>
      <c r="K33" s="12">
        <f t="shared" si="4"/>
        <v>101.21762810182938</v>
      </c>
    </row>
    <row r="34" spans="1:12" x14ac:dyDescent="0.25">
      <c r="A34" s="9">
        <v>703</v>
      </c>
      <c r="B34" s="1" t="s">
        <v>23</v>
      </c>
      <c r="C34" s="16">
        <v>35752.78</v>
      </c>
      <c r="D34" s="14">
        <v>37475.599999999999</v>
      </c>
      <c r="E34" s="14">
        <v>40676.519999999997</v>
      </c>
      <c r="F34" s="14">
        <v>41567.65</v>
      </c>
      <c r="G34" s="14">
        <v>41051.360000000001</v>
      </c>
      <c r="H34" s="13">
        <f t="shared" si="1"/>
        <v>4923.739999999998</v>
      </c>
      <c r="I34" s="13">
        <f t="shared" si="2"/>
        <v>113.7716283880582</v>
      </c>
      <c r="J34" s="15">
        <f t="shared" si="3"/>
        <v>3200.9199999999983</v>
      </c>
      <c r="K34" s="14">
        <f t="shared" si="4"/>
        <v>108.54134423464868</v>
      </c>
    </row>
    <row r="35" spans="1:12" x14ac:dyDescent="0.25">
      <c r="A35" s="9">
        <v>707</v>
      </c>
      <c r="B35" s="10" t="s">
        <v>24</v>
      </c>
      <c r="C35" s="11">
        <v>4556.51</v>
      </c>
      <c r="D35" s="14">
        <v>5688.56</v>
      </c>
      <c r="E35" s="12">
        <v>1580.71</v>
      </c>
      <c r="F35" s="12">
        <v>1383.32</v>
      </c>
      <c r="G35" s="12">
        <v>1386.04</v>
      </c>
      <c r="H35" s="13">
        <f t="shared" si="1"/>
        <v>-2975.8</v>
      </c>
      <c r="I35" s="13">
        <f t="shared" si="2"/>
        <v>34.691243956449128</v>
      </c>
      <c r="J35" s="13">
        <f t="shared" si="3"/>
        <v>-4107.8500000000004</v>
      </c>
      <c r="K35" s="12">
        <f t="shared" si="4"/>
        <v>27.7875244350064</v>
      </c>
    </row>
    <row r="36" spans="1:12" x14ac:dyDescent="0.25">
      <c r="A36" s="9">
        <v>709</v>
      </c>
      <c r="B36" s="10" t="s">
        <v>25</v>
      </c>
      <c r="C36" s="11">
        <v>24434.52</v>
      </c>
      <c r="D36" s="14">
        <v>23189.919999999998</v>
      </c>
      <c r="E36" s="12">
        <v>26315.41</v>
      </c>
      <c r="F36" s="12">
        <v>26247.95</v>
      </c>
      <c r="G36" s="12">
        <v>26277.59</v>
      </c>
      <c r="H36" s="13">
        <f t="shared" si="1"/>
        <v>1880.8899999999994</v>
      </c>
      <c r="I36" s="13">
        <f t="shared" si="2"/>
        <v>107.69767525615399</v>
      </c>
      <c r="J36" s="13">
        <f t="shared" si="3"/>
        <v>3125.4900000000016</v>
      </c>
      <c r="K36" s="12">
        <f t="shared" si="4"/>
        <v>113.47779552495223</v>
      </c>
    </row>
    <row r="37" spans="1:12" s="32" customFormat="1" ht="13.8" x14ac:dyDescent="0.3">
      <c r="A37" s="25">
        <v>800</v>
      </c>
      <c r="B37" s="26" t="s">
        <v>26</v>
      </c>
      <c r="C37" s="27">
        <f t="shared" ref="C37:H37" si="15">SUM(C38:C39)</f>
        <v>84606.44</v>
      </c>
      <c r="D37" s="27">
        <f t="shared" si="15"/>
        <v>267035.83999999997</v>
      </c>
      <c r="E37" s="27">
        <f t="shared" si="15"/>
        <v>79022.73</v>
      </c>
      <c r="F37" s="27">
        <f t="shared" si="15"/>
        <v>74458.89</v>
      </c>
      <c r="G37" s="27">
        <f t="shared" si="15"/>
        <v>75269.409999999989</v>
      </c>
      <c r="H37" s="28">
        <f t="shared" si="15"/>
        <v>-5583.7100000000037</v>
      </c>
      <c r="I37" s="29">
        <f t="shared" si="2"/>
        <v>93.400372359361768</v>
      </c>
      <c r="J37" s="29">
        <f t="shared" si="3"/>
        <v>-188013.11</v>
      </c>
      <c r="K37" s="30">
        <f t="shared" si="4"/>
        <v>29.592555815728705</v>
      </c>
      <c r="L37" s="31"/>
    </row>
    <row r="38" spans="1:12" ht="13.2" customHeight="1" x14ac:dyDescent="0.25">
      <c r="A38" s="9">
        <v>801</v>
      </c>
      <c r="B38" s="10" t="s">
        <v>27</v>
      </c>
      <c r="C38" s="11">
        <v>80831.77</v>
      </c>
      <c r="D38" s="14">
        <v>263063.43</v>
      </c>
      <c r="E38" s="12">
        <v>74993.86</v>
      </c>
      <c r="F38" s="12">
        <v>70430.02</v>
      </c>
      <c r="G38" s="12">
        <v>71240.539999999994</v>
      </c>
      <c r="H38" s="13">
        <f t="shared" si="1"/>
        <v>-5837.9100000000035</v>
      </c>
      <c r="I38" s="13">
        <f>E38/C38*100</f>
        <v>92.777703618267921</v>
      </c>
      <c r="J38" s="13">
        <f t="shared" si="3"/>
        <v>-188069.57</v>
      </c>
      <c r="K38" s="12">
        <f t="shared" si="4"/>
        <v>28.507900166891311</v>
      </c>
    </row>
    <row r="39" spans="1:12" x14ac:dyDescent="0.25">
      <c r="A39" s="9">
        <v>804</v>
      </c>
      <c r="B39" s="10" t="s">
        <v>28</v>
      </c>
      <c r="C39" s="11">
        <v>3774.67</v>
      </c>
      <c r="D39" s="14">
        <v>3972.41</v>
      </c>
      <c r="E39" s="12">
        <v>4028.87</v>
      </c>
      <c r="F39" s="12">
        <v>4028.87</v>
      </c>
      <c r="G39" s="12">
        <v>4028.87</v>
      </c>
      <c r="H39" s="13">
        <f t="shared" si="1"/>
        <v>254.19999999999982</v>
      </c>
      <c r="I39" s="13">
        <f t="shared" si="2"/>
        <v>106.73436353376586</v>
      </c>
      <c r="J39" s="13">
        <f t="shared" si="3"/>
        <v>56.460000000000036</v>
      </c>
      <c r="K39" s="12">
        <f t="shared" si="4"/>
        <v>101.42130344048073</v>
      </c>
    </row>
    <row r="40" spans="1:12" ht="13.8" x14ac:dyDescent="0.25">
      <c r="A40" s="25">
        <v>900</v>
      </c>
      <c r="B40" s="26" t="s">
        <v>53</v>
      </c>
      <c r="C40" s="27">
        <f>SUM(C41)</f>
        <v>1000</v>
      </c>
      <c r="D40" s="27">
        <f>SUM(D41)</f>
        <v>0</v>
      </c>
      <c r="E40" s="27">
        <f>SUM(E41)</f>
        <v>0</v>
      </c>
      <c r="F40" s="27">
        <f>SUM(F41)</f>
        <v>0</v>
      </c>
      <c r="G40" s="27">
        <f>SUM(G41)</f>
        <v>0</v>
      </c>
      <c r="H40" s="28">
        <f t="shared" ref="H40" si="16">SUM(H41)</f>
        <v>-1000</v>
      </c>
      <c r="I40" s="29">
        <v>0</v>
      </c>
      <c r="J40" s="29">
        <f t="shared" si="3"/>
        <v>0</v>
      </c>
      <c r="K40" s="30">
        <v>0</v>
      </c>
    </row>
    <row r="41" spans="1:12" x14ac:dyDescent="0.25">
      <c r="A41" s="9">
        <v>902</v>
      </c>
      <c r="B41" s="10" t="s">
        <v>54</v>
      </c>
      <c r="C41" s="11">
        <v>1000</v>
      </c>
      <c r="D41" s="14">
        <v>0</v>
      </c>
      <c r="E41" s="12">
        <v>0</v>
      </c>
      <c r="F41" s="12">
        <v>0</v>
      </c>
      <c r="G41" s="12">
        <v>0</v>
      </c>
      <c r="H41" s="15">
        <f t="shared" ref="H41" si="17">E41-C41</f>
        <v>-1000</v>
      </c>
      <c r="I41" s="15">
        <v>0</v>
      </c>
      <c r="J41" s="15">
        <f t="shared" si="3"/>
        <v>0</v>
      </c>
      <c r="K41" s="14">
        <v>0</v>
      </c>
    </row>
    <row r="42" spans="1:12" s="32" customFormat="1" ht="13.8" x14ac:dyDescent="0.3">
      <c r="A42" s="25">
        <v>1000</v>
      </c>
      <c r="B42" s="26" t="s">
        <v>29</v>
      </c>
      <c r="C42" s="27">
        <f t="shared" ref="C42:H42" si="18">SUM(C43:C45)</f>
        <v>330492.88</v>
      </c>
      <c r="D42" s="27">
        <f t="shared" si="18"/>
        <v>314709.09999999998</v>
      </c>
      <c r="E42" s="27">
        <f t="shared" si="18"/>
        <v>245446.88</v>
      </c>
      <c r="F42" s="27">
        <f t="shared" si="18"/>
        <v>192734.06999999998</v>
      </c>
      <c r="G42" s="27">
        <f t="shared" si="18"/>
        <v>184318.13999999998</v>
      </c>
      <c r="H42" s="28">
        <f t="shared" si="18"/>
        <v>-85046</v>
      </c>
      <c r="I42" s="29">
        <f t="shared" si="2"/>
        <v>74.266919154203876</v>
      </c>
      <c r="J42" s="29">
        <f t="shared" si="3"/>
        <v>-69262.219999999972</v>
      </c>
      <c r="K42" s="30">
        <f t="shared" si="4"/>
        <v>77.991669131906278</v>
      </c>
      <c r="L42" s="31"/>
    </row>
    <row r="43" spans="1:12" x14ac:dyDescent="0.25">
      <c r="A43" s="9">
        <v>1003</v>
      </c>
      <c r="B43" s="10" t="s">
        <v>30</v>
      </c>
      <c r="C43" s="11">
        <v>112480.12</v>
      </c>
      <c r="D43" s="14">
        <v>112882.01</v>
      </c>
      <c r="E43" s="12">
        <v>105403.82</v>
      </c>
      <c r="F43" s="12">
        <v>104348.43</v>
      </c>
      <c r="G43" s="12">
        <v>103143.78</v>
      </c>
      <c r="H43" s="13">
        <f t="shared" si="1"/>
        <v>-7076.2999999999884</v>
      </c>
      <c r="I43" s="13">
        <f t="shared" si="2"/>
        <v>93.708843838360067</v>
      </c>
      <c r="J43" s="13">
        <f t="shared" si="3"/>
        <v>-7478.1899999999878</v>
      </c>
      <c r="K43" s="12">
        <f t="shared" si="4"/>
        <v>93.375215412978577</v>
      </c>
    </row>
    <row r="44" spans="1:12" x14ac:dyDescent="0.25">
      <c r="A44" s="9">
        <v>1004</v>
      </c>
      <c r="B44" s="10" t="s">
        <v>31</v>
      </c>
      <c r="C44" s="11">
        <v>204430.82</v>
      </c>
      <c r="D44" s="14">
        <v>186811.86</v>
      </c>
      <c r="E44" s="12">
        <v>124322.61</v>
      </c>
      <c r="F44" s="12">
        <v>72717.179999999993</v>
      </c>
      <c r="G44" s="12">
        <v>65505.74</v>
      </c>
      <c r="H44" s="13">
        <f t="shared" si="1"/>
        <v>-80108.210000000006</v>
      </c>
      <c r="I44" s="13">
        <f t="shared" si="2"/>
        <v>60.814025008557905</v>
      </c>
      <c r="J44" s="13">
        <f t="shared" si="3"/>
        <v>-62489.249999999985</v>
      </c>
      <c r="K44" s="12">
        <f t="shared" si="4"/>
        <v>66.549634482521611</v>
      </c>
    </row>
    <row r="45" spans="1:12" x14ac:dyDescent="0.25">
      <c r="A45" s="9">
        <v>1006</v>
      </c>
      <c r="B45" s="10" t="s">
        <v>32</v>
      </c>
      <c r="C45" s="11">
        <v>13581.94</v>
      </c>
      <c r="D45" s="14">
        <v>15015.23</v>
      </c>
      <c r="E45" s="12">
        <v>15720.45</v>
      </c>
      <c r="F45" s="12">
        <v>15668.46</v>
      </c>
      <c r="G45" s="12">
        <v>15668.62</v>
      </c>
      <c r="H45" s="13">
        <f t="shared" si="1"/>
        <v>2138.5100000000002</v>
      </c>
      <c r="I45" s="13">
        <f t="shared" si="2"/>
        <v>115.74524699711529</v>
      </c>
      <c r="J45" s="13">
        <f t="shared" si="3"/>
        <v>705.22000000000116</v>
      </c>
      <c r="K45" s="12">
        <f t="shared" si="4"/>
        <v>104.69669795267873</v>
      </c>
    </row>
    <row r="46" spans="1:12" s="32" customFormat="1" ht="13.8" x14ac:dyDescent="0.3">
      <c r="A46" s="25">
        <v>1100</v>
      </c>
      <c r="B46" s="26" t="s">
        <v>33</v>
      </c>
      <c r="C46" s="27">
        <f t="shared" ref="C46:H46" si="19">SUM(C47:C49)</f>
        <v>17322.11</v>
      </c>
      <c r="D46" s="27">
        <f t="shared" si="19"/>
        <v>20755.650000000001</v>
      </c>
      <c r="E46" s="27">
        <f t="shared" si="19"/>
        <v>17349.419999999998</v>
      </c>
      <c r="F46" s="27">
        <f t="shared" si="19"/>
        <v>14179.87</v>
      </c>
      <c r="G46" s="27">
        <f t="shared" si="19"/>
        <v>14315.54</v>
      </c>
      <c r="H46" s="28">
        <f t="shared" si="19"/>
        <v>27.309999999997672</v>
      </c>
      <c r="I46" s="29">
        <f t="shared" si="2"/>
        <v>100.15765977701329</v>
      </c>
      <c r="J46" s="29">
        <f t="shared" si="3"/>
        <v>-3406.2300000000032</v>
      </c>
      <c r="K46" s="30">
        <f t="shared" si="4"/>
        <v>83.588902298892094</v>
      </c>
      <c r="L46" s="31"/>
    </row>
    <row r="47" spans="1:12" x14ac:dyDescent="0.25">
      <c r="A47" s="9">
        <v>1101</v>
      </c>
      <c r="B47" s="10" t="s">
        <v>34</v>
      </c>
      <c r="C47" s="11">
        <v>16462.580000000002</v>
      </c>
      <c r="D47" s="14">
        <v>18075.29</v>
      </c>
      <c r="E47" s="12">
        <v>16351.64</v>
      </c>
      <c r="F47" s="12">
        <v>13982.09</v>
      </c>
      <c r="G47" s="12">
        <v>14117.76</v>
      </c>
      <c r="H47" s="13">
        <f t="shared" si="1"/>
        <v>-110.94000000000233</v>
      </c>
      <c r="I47" s="13">
        <f t="shared" si="2"/>
        <v>99.32610805839667</v>
      </c>
      <c r="J47" s="13">
        <f t="shared" si="3"/>
        <v>-1723.6500000000015</v>
      </c>
      <c r="K47" s="12">
        <f t="shared" si="4"/>
        <v>90.464053412144423</v>
      </c>
    </row>
    <row r="48" spans="1:12" x14ac:dyDescent="0.25">
      <c r="A48" s="9">
        <v>1102</v>
      </c>
      <c r="B48" s="10" t="s">
        <v>35</v>
      </c>
      <c r="C48" s="11">
        <v>859.53</v>
      </c>
      <c r="D48" s="14">
        <v>2680.36</v>
      </c>
      <c r="E48" s="12">
        <v>997.78</v>
      </c>
      <c r="F48" s="12">
        <v>197.78</v>
      </c>
      <c r="G48" s="12">
        <v>197.78</v>
      </c>
      <c r="H48" s="13">
        <f t="shared" ref="H48:H51" si="20">E48-C48</f>
        <v>138.25</v>
      </c>
      <c r="I48" s="13">
        <f t="shared" si="2"/>
        <v>116.08437169150582</v>
      </c>
      <c r="J48" s="13">
        <f t="shared" si="3"/>
        <v>-1682.5800000000002</v>
      </c>
      <c r="K48" s="12">
        <f t="shared" si="4"/>
        <v>37.225596561655891</v>
      </c>
    </row>
    <row r="49" spans="1:12" x14ac:dyDescent="0.25">
      <c r="A49" s="9">
        <v>1105</v>
      </c>
      <c r="B49" s="10" t="s">
        <v>36</v>
      </c>
      <c r="C49" s="11">
        <v>0</v>
      </c>
      <c r="D49" s="14">
        <v>0</v>
      </c>
      <c r="E49" s="12">
        <v>0</v>
      </c>
      <c r="F49" s="12">
        <v>0</v>
      </c>
      <c r="G49" s="12">
        <v>0</v>
      </c>
      <c r="H49" s="15">
        <f t="shared" ref="H49" si="21">E49-C49</f>
        <v>0</v>
      </c>
      <c r="I49" s="15">
        <v>0</v>
      </c>
      <c r="J49" s="15">
        <f t="shared" si="3"/>
        <v>0</v>
      </c>
      <c r="K49" s="14">
        <v>0</v>
      </c>
    </row>
    <row r="50" spans="1:12" s="32" customFormat="1" ht="13.8" x14ac:dyDescent="0.3">
      <c r="A50" s="25">
        <v>1300</v>
      </c>
      <c r="B50" s="26" t="s">
        <v>41</v>
      </c>
      <c r="C50" s="27">
        <f>SUM(C51)</f>
        <v>0</v>
      </c>
      <c r="D50" s="27">
        <f t="shared" ref="D50:H52" si="22">SUM(D51)</f>
        <v>0</v>
      </c>
      <c r="E50" s="27">
        <f t="shared" si="22"/>
        <v>0</v>
      </c>
      <c r="F50" s="27">
        <f t="shared" si="22"/>
        <v>0</v>
      </c>
      <c r="G50" s="27">
        <f t="shared" si="22"/>
        <v>0</v>
      </c>
      <c r="H50" s="28">
        <f t="shared" si="22"/>
        <v>0</v>
      </c>
      <c r="I50" s="29">
        <v>0</v>
      </c>
      <c r="J50" s="29">
        <f t="shared" ref="J50:J56" si="23">E50-D50</f>
        <v>0</v>
      </c>
      <c r="K50" s="30">
        <v>0</v>
      </c>
      <c r="L50" s="31"/>
    </row>
    <row r="51" spans="1:12" ht="17.399999999999999" customHeight="1" x14ac:dyDescent="0.25">
      <c r="A51" s="9">
        <v>1301</v>
      </c>
      <c r="B51" s="10" t="s">
        <v>42</v>
      </c>
      <c r="C51" s="11">
        <v>0</v>
      </c>
      <c r="D51" s="14">
        <v>0</v>
      </c>
      <c r="E51" s="14">
        <v>0</v>
      </c>
      <c r="F51" s="14">
        <v>0</v>
      </c>
      <c r="G51" s="14">
        <v>0</v>
      </c>
      <c r="H51" s="15">
        <f t="shared" si="20"/>
        <v>0</v>
      </c>
      <c r="I51" s="15">
        <v>0</v>
      </c>
      <c r="J51" s="15">
        <f t="shared" si="23"/>
        <v>0</v>
      </c>
      <c r="K51" s="14">
        <v>0</v>
      </c>
    </row>
    <row r="52" spans="1:12" ht="26.4" customHeight="1" x14ac:dyDescent="0.25">
      <c r="A52" s="25">
        <v>1400</v>
      </c>
      <c r="B52" s="26" t="s">
        <v>49</v>
      </c>
      <c r="C52" s="27">
        <f t="shared" ref="C52:G52" si="24">SUM(C53:C55)</f>
        <v>0</v>
      </c>
      <c r="D52" s="27">
        <f t="shared" si="24"/>
        <v>0</v>
      </c>
      <c r="E52" s="27">
        <f t="shared" si="24"/>
        <v>0</v>
      </c>
      <c r="F52" s="27">
        <f t="shared" si="24"/>
        <v>0</v>
      </c>
      <c r="G52" s="27">
        <f t="shared" si="24"/>
        <v>0</v>
      </c>
      <c r="H52" s="28">
        <f t="shared" si="22"/>
        <v>0</v>
      </c>
      <c r="I52" s="29">
        <v>0</v>
      </c>
      <c r="J52" s="29">
        <f t="shared" ref="J52" si="25">E52-D52</f>
        <v>0</v>
      </c>
      <c r="K52" s="30">
        <v>0</v>
      </c>
    </row>
    <row r="53" spans="1:12" ht="28.2" customHeight="1" x14ac:dyDescent="0.25">
      <c r="A53" s="9">
        <v>1401</v>
      </c>
      <c r="B53" s="10" t="s">
        <v>50</v>
      </c>
      <c r="C53" s="11">
        <v>0</v>
      </c>
      <c r="D53" s="14"/>
      <c r="E53" s="14">
        <v>0</v>
      </c>
      <c r="F53" s="14">
        <v>0</v>
      </c>
      <c r="G53" s="14">
        <v>0</v>
      </c>
      <c r="H53" s="15">
        <f t="shared" ref="H53" si="26">E53-C53</f>
        <v>0</v>
      </c>
      <c r="I53" s="15">
        <v>0</v>
      </c>
      <c r="J53" s="15">
        <f t="shared" ref="J53" si="27">E53-D53</f>
        <v>0</v>
      </c>
      <c r="K53" s="14">
        <v>0</v>
      </c>
    </row>
    <row r="54" spans="1:12" ht="17.399999999999999" customHeight="1" x14ac:dyDescent="0.25">
      <c r="A54" s="9">
        <v>1402</v>
      </c>
      <c r="B54" s="10" t="s">
        <v>51</v>
      </c>
      <c r="C54" s="11">
        <v>0</v>
      </c>
      <c r="D54" s="14"/>
      <c r="E54" s="14">
        <v>0</v>
      </c>
      <c r="F54" s="14">
        <v>0</v>
      </c>
      <c r="G54" s="14">
        <v>0</v>
      </c>
      <c r="H54" s="15">
        <f t="shared" ref="H54:H55" si="28">E54-C54</f>
        <v>0</v>
      </c>
      <c r="I54" s="15">
        <v>0</v>
      </c>
      <c r="J54" s="15">
        <f t="shared" ref="J54:J55" si="29">E54-D54</f>
        <v>0</v>
      </c>
      <c r="K54" s="14">
        <v>0</v>
      </c>
    </row>
    <row r="55" spans="1:12" ht="17.399999999999999" customHeight="1" x14ac:dyDescent="0.25">
      <c r="A55" s="9">
        <v>1403</v>
      </c>
      <c r="B55" s="10" t="s">
        <v>52</v>
      </c>
      <c r="C55" s="11">
        <v>0</v>
      </c>
      <c r="D55" s="14"/>
      <c r="E55" s="14">
        <v>0</v>
      </c>
      <c r="F55" s="14">
        <v>0</v>
      </c>
      <c r="G55" s="14">
        <v>0</v>
      </c>
      <c r="H55" s="15">
        <f t="shared" si="28"/>
        <v>0</v>
      </c>
      <c r="I55" s="15">
        <v>0</v>
      </c>
      <c r="J55" s="15">
        <f t="shared" si="29"/>
        <v>0</v>
      </c>
      <c r="K55" s="14">
        <v>0</v>
      </c>
    </row>
    <row r="56" spans="1:12" x14ac:dyDescent="0.25">
      <c r="A56" s="17"/>
      <c r="B56" s="18" t="s">
        <v>37</v>
      </c>
      <c r="C56" s="19">
        <f>C5+C16+C19+C24+C31+C37+C40+C42+C46+C50+C52</f>
        <v>1528034.89</v>
      </c>
      <c r="D56" s="19">
        <f>D5+D16+D19+D24+D29+D31+D37+D40+D42+D46+D50+D52+D14</f>
        <v>1708344.62</v>
      </c>
      <c r="E56" s="19">
        <f>E5+E16+E19+E24+E29+E31+E37+E40+E42+E46+E50+E52+E14</f>
        <v>1223817.6499999999</v>
      </c>
      <c r="F56" s="19">
        <f>F5+F16+F19+F24+F29+F31+F37+F40+F42+F46+F50+F52+F14</f>
        <v>1129034.4300000002</v>
      </c>
      <c r="G56" s="19">
        <f>G5+G16+G19+G24+G29+G31+G37+G40+G42+G46+G50+G52+G14</f>
        <v>1103684.3800000001</v>
      </c>
      <c r="H56" s="20">
        <f>E56-C56</f>
        <v>-304217.24</v>
      </c>
      <c r="I56" s="20">
        <f t="shared" ref="I56" si="30">E56/C56*100</f>
        <v>80.090949363073776</v>
      </c>
      <c r="J56" s="20">
        <f t="shared" si="23"/>
        <v>-484526.9700000002</v>
      </c>
      <c r="K56" s="21">
        <f t="shared" ref="K56" si="31">E56/D56*100</f>
        <v>71.637633043852702</v>
      </c>
    </row>
    <row r="57" spans="1:12" x14ac:dyDescent="0.25">
      <c r="A57" s="22"/>
      <c r="B57" s="10" t="s">
        <v>39</v>
      </c>
      <c r="C57" s="33">
        <v>0</v>
      </c>
      <c r="D57" s="36">
        <v>0</v>
      </c>
      <c r="E57" s="33">
        <v>0</v>
      </c>
      <c r="F57" s="12">
        <v>15310</v>
      </c>
      <c r="G57" s="12">
        <v>32000</v>
      </c>
      <c r="H57" s="13"/>
      <c r="I57" s="13"/>
      <c r="J57" s="15"/>
      <c r="K57" s="14"/>
    </row>
    <row r="58" spans="1:12" x14ac:dyDescent="0.25">
      <c r="A58" s="17"/>
      <c r="B58" s="18" t="s">
        <v>40</v>
      </c>
      <c r="C58" s="23">
        <f>C56+C57</f>
        <v>1528034.89</v>
      </c>
      <c r="D58" s="19">
        <f t="shared" ref="D58:J58" si="32">D56+D57</f>
        <v>1708344.62</v>
      </c>
      <c r="E58" s="23">
        <f t="shared" si="32"/>
        <v>1223817.6499999999</v>
      </c>
      <c r="F58" s="23">
        <f t="shared" si="32"/>
        <v>1144344.4300000002</v>
      </c>
      <c r="G58" s="23">
        <f t="shared" si="32"/>
        <v>1135684.3800000001</v>
      </c>
      <c r="H58" s="24">
        <f t="shared" si="32"/>
        <v>-304217.24</v>
      </c>
      <c r="I58" s="24">
        <f>E58/C58*100</f>
        <v>80.090949363073776</v>
      </c>
      <c r="J58" s="24">
        <f t="shared" si="32"/>
        <v>-484526.9700000002</v>
      </c>
      <c r="K58" s="23">
        <f>E58/D58*100</f>
        <v>71.637633043852702</v>
      </c>
    </row>
    <row r="60" spans="1:12" ht="43.5" customHeight="1" x14ac:dyDescent="0.25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</row>
  </sheetData>
  <autoFilter ref="A4:XFA58" xr:uid="{00000000-0009-0000-0000-000000000000}"/>
  <mergeCells count="11">
    <mergeCell ref="A60:K60"/>
    <mergeCell ref="A3:A4"/>
    <mergeCell ref="B1:K1"/>
    <mergeCell ref="H3:I3"/>
    <mergeCell ref="J3:K3"/>
    <mergeCell ref="B3:B4"/>
    <mergeCell ref="C3:C4"/>
    <mergeCell ref="D3:D4"/>
    <mergeCell ref="E3:E4"/>
    <mergeCell ref="F3:F4"/>
    <mergeCell ref="G3:G4"/>
  </mergeCells>
  <pageMargins left="0.15748031496062992" right="0.15748031496062992" top="0.23622047244094491" bottom="0.15748031496062992" header="0.31496062992125984" footer="0.15748031496062992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Трагман Елена</cp:lastModifiedBy>
  <cp:lastPrinted>2022-05-20T11:51:14Z</cp:lastPrinted>
  <dcterms:created xsi:type="dcterms:W3CDTF">2017-10-26T07:18:39Z</dcterms:created>
  <dcterms:modified xsi:type="dcterms:W3CDTF">2022-11-04T11:10:43Z</dcterms:modified>
</cp:coreProperties>
</file>