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04"/>
  </bookViews>
  <sheets>
    <sheet name="Доходы за 1 кв 2024г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<sst xmlns="http://schemas.openxmlformats.org/spreadsheetml/2006/main" count="87" uniqueCount="81">
  <si>
    <t xml:space="preserve">Сведения об исполнении бюджета Апанасенковского муниципального округа Ставропольского края за 9 месяцев 2024 года по доходам в разрезе видов доходов в сравнении с запланированными годовыми значениями и с фактическими значениями соответствующего периода прошлого года </t>
  </si>
  <si>
    <t>КБК</t>
  </si>
  <si>
    <t xml:space="preserve">ИСТОЧНИКИ ДОХОДОВ </t>
  </si>
  <si>
    <t>2023 год</t>
  </si>
  <si>
    <t>2024 год</t>
  </si>
  <si>
    <t>Отклонение фактического исполнения на 01.10.2024 год к фактическому исполнению на 01.10.2023 года</t>
  </si>
  <si>
    <t>исполнение на 01.10.2023</t>
  </si>
  <si>
    <t>Утвержденный план План Решение Совета "О бюджете Апанасенковского муниципального округа Ставропольского края на 2024 год и плановый период 2025 и 2026 годов" от 21 декабря 2023 года № 410</t>
  </si>
  <si>
    <t xml:space="preserve"> Решение Совета "О бюджете Апанасенковского муниципального округа Ставропольского края на 2024 год и плановый период 2025 и 2026 годов" от 21 декабря 2023 года № 410  (с учётом изменений от 13 марта 2024 г. № 429; от 23.04.2024 г. № 444; от 08 июля 2024 г. № 470; от 17 сентября 2024 г. № 479)</t>
  </si>
  <si>
    <t>исполнение на 01.10.2024</t>
  </si>
  <si>
    <t xml:space="preserve">Отклонение фактического исполнения от первоначального плана </t>
  </si>
  <si>
    <t>Отклонение фактического исполнения от уточненного плана</t>
  </si>
  <si>
    <t xml:space="preserve">абс. сумма </t>
  </si>
  <si>
    <t>%</t>
  </si>
  <si>
    <t xml:space="preserve">Налоговые доходы в т.ч. </t>
  </si>
  <si>
    <t>1 01 02000 01 0000 110</t>
  </si>
  <si>
    <t>Налог на доходы физических лиц</t>
  </si>
  <si>
    <t>1 03 02000 01 0000 110</t>
  </si>
  <si>
    <t xml:space="preserve">Акцизы </t>
  </si>
  <si>
    <t>1 05 00000 00 0000 110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</si>
  <si>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</si>
  <si>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</si>
  <si>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</si>
  <si>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1 05 02000 00 0000 110</t>
  </si>
  <si>
    <t xml:space="preserve">Единый налог на вмененный доход </t>
  </si>
  <si>
    <t>1 05 03000 00 0000 110</t>
  </si>
  <si>
    <t xml:space="preserve">Единый сельскохозяйственный налог </t>
  </si>
  <si>
    <t>1 05 04000 00 0000 110</t>
  </si>
  <si>
    <t>Патентная система налогообложения</t>
  </si>
  <si>
    <t>1 06 00000 00 0000 110</t>
  </si>
  <si>
    <t>Налог на имущество</t>
  </si>
  <si>
    <t>1 06 01000 00 0000 110</t>
  </si>
  <si>
    <t xml:space="preserve">Налог на имущество физических лиц </t>
  </si>
  <si>
    <t>1 06 06030 00 0000 110</t>
  </si>
  <si>
    <t>Земельный налог с организаций</t>
  </si>
  <si>
    <t>1 06 06040 00 0000 110</t>
  </si>
  <si>
    <t>Земельный налог с физических лиц</t>
  </si>
  <si>
    <t>1 08 00000 00 0000 110</t>
  </si>
  <si>
    <t xml:space="preserve">Государственная пошлина </t>
  </si>
  <si>
    <t xml:space="preserve">Неналоговые доходы в т.ч. </t>
  </si>
  <si>
    <t>1 11 00000 00 0000 120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</si>
  <si>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</si>
  <si>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</si>
  <si>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Доходы, полученные в виде прибыли в уставных (складочных) капиталах</t>
  </si>
  <si>
    <t>1 11 05000 00 0000 120</t>
  </si>
  <si>
    <t xml:space="preserve">Доходы, получаемые в виде арендной платы за земельные участки </t>
  </si>
  <si>
    <t>1 11 05300 00 0000 120</t>
  </si>
  <si>
    <t xml:space="preserve">Доходы от сдачи в аренду имущества </t>
  </si>
  <si>
    <t>1 12 00000 00 0000 120</t>
  </si>
  <si>
    <t xml:space="preserve">Плата за негативное воздействие на окружающую среду </t>
  </si>
  <si>
    <t>1 13 00000 00 0000 130</t>
  </si>
  <si>
    <t xml:space="preserve">Доходы от оказания платных услуг и компенсации затрат </t>
  </si>
  <si>
    <t>1 14 00000 00 0000 000</t>
  </si>
  <si>
    <t>Доходы от продажи материальных и нематериальных активов</t>
  </si>
  <si>
    <t>1 15 00000 00 0000 140</t>
  </si>
  <si>
    <t xml:space="preserve">Административные платежи и сборы </t>
  </si>
  <si>
    <t>1 16 00000 00 0000 140</t>
  </si>
  <si>
    <t>Штраф, санкции, возмещение ущерба</t>
  </si>
  <si>
    <t>1 17 00000 00 0000 150</t>
  </si>
  <si>
    <t>Прочие неналоговые доходы</t>
  </si>
  <si>
    <t>Налоговые и неналоговые доходы</t>
  </si>
  <si>
    <t>2 00 00000 00 0000 000</t>
  </si>
  <si>
    <t xml:space="preserve">БЕЗВОЗМЕЗДНЫЕ ПОСТУПЛЕНИЯ в т.ч. </t>
  </si>
  <si>
    <t>2 02 00000 00 0000 000</t>
  </si>
  <si>
    <t>от других бюджетов бюджетной системы РФ:</t>
  </si>
  <si>
    <t>2 02 10000 00 0000 150</t>
  </si>
  <si>
    <t>Дотации бюджетам бюджетной системы РФ</t>
  </si>
  <si>
    <t>2 02 20000 00 0000 150</t>
  </si>
  <si>
    <t>Субсидии бюджетам бюджетной системы РФ</t>
  </si>
  <si>
    <t>2 02 30000 00 0000 150</t>
  </si>
  <si>
    <t>Субвенции бюджетам бюджетной системы РФ</t>
  </si>
  <si>
    <t>2 02 40000 00 0000 150</t>
  </si>
  <si>
    <t xml:space="preserve">Иные межбюджетные трансферты </t>
  </si>
  <si>
    <t>2 07 40000 00 0000 150</t>
  </si>
  <si>
    <t>Прочие безвозмездные поступления</t>
  </si>
  <si>
    <t>2 18 00000 00 0000 150</t>
  </si>
  <si>
    <t>Доходы бюджетов муниципальных округов от возврата бюджетными учреждениями остатков субсидий прошлых лет</t>
  </si>
  <si>
    <t>-</t>
  </si>
  <si>
    <t>2 19 40000 00 0000 150</t>
  </si>
  <si>
    <t>Возврат остатков субсидий, субвенций и иных межбюджетных трансфертов, имеющих целевое назначение, прошлых лет из краевого бюджета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</si>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</sst>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 ;[Red]\-#\ ##0.00\ "/>
  </numFmts>
  <fonts count="29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4"/>
      <color theme="1"/>
      <name val="Times New Roman"/>
      <charset val="204"/>
    </font>
    <font>
      <b/>
      <sz val="10"/>
      <name val="Arial"/>
      <charset val="204"/>
    </font>
    <font>
      <sz val="10"/>
      <color rgb="FF000000"/>
      <name val="Arial"/>
      <charset val="204"/>
    </font>
    <font>
      <b/>
      <sz val="10"/>
      <color rgb="FF000000"/>
      <name val="Arial"/>
      <charset val="204"/>
    </font>
    <font>
      <b/>
      <sz val="9"/>
      <color rgb="FF000000"/>
      <name val="Arial"/>
      <charset val="204"/>
    </font>
    <font>
      <sz val="9"/>
      <color rgb="FF000000"/>
      <name val="Arial"/>
      <charset val="204"/>
    </font>
    <font>
      <i/>
      <sz val="10"/>
      <color rgb="FF00000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 style="medium">
        <color rgb="FF008080"/>
      </left>
      <right/>
      <top style="medium">
        <color rgb="FF008080"/>
      </top>
      <bottom style="medium">
        <color rgb="FF008080"/>
      </bottom>
      <diagonal/>
    </border>
    <border>
      <left/>
      <right/>
      <top style="medium">
        <color rgb="FF008080"/>
      </top>
      <bottom style="medium">
        <color rgb="FF008080"/>
      </bottom>
      <diagonal/>
    </border>
    <border>
      <left/>
      <right style="medium">
        <color rgb="FF008080"/>
      </right>
      <top style="medium">
        <color rgb="FF008080"/>
      </top>
      <bottom style="medium">
        <color rgb="FF008080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/>
      <diagonal/>
    </border>
    <border>
      <left style="medium">
        <color rgb="FF008080"/>
      </left>
      <right style="medium">
        <color rgb="FF008080"/>
      </right>
      <top/>
      <bottom style="medium">
        <color rgb="FF008080"/>
      </bottom>
      <diagonal/>
    </border>
    <border>
      <left style="medium">
        <color rgb="FF008080"/>
      </left>
      <right/>
      <top style="medium">
        <color rgb="FF008080"/>
      </top>
      <bottom/>
      <diagonal/>
    </border>
    <border>
      <left/>
      <right style="medium">
        <color rgb="FF008080"/>
      </right>
      <top style="medium">
        <color rgb="FF008080"/>
      </top>
      <bottom/>
      <diagonal/>
    </border>
    <border>
      <left style="medium">
        <color rgb="FF008080"/>
      </left>
      <right/>
      <top/>
      <bottom style="medium">
        <color rgb="FF008080"/>
      </bottom>
      <diagonal/>
    </border>
    <border>
      <left/>
      <right style="medium">
        <color rgb="FF008080"/>
      </right>
      <top/>
      <bottom style="medium">
        <color rgb="FF0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9" borderId="15" applyNumberFormat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180" fontId="4" fillId="3" borderId="1" xfId="0" applyNumberFormat="1" applyFont="1" applyFill="1" applyBorder="1" applyAlignment="1">
      <alignment horizontal="center" vertical="center" wrapText="1"/>
    </xf>
    <xf numFmtId="180" fontId="5" fillId="3" borderId="1" xfId="0" applyNumberFormat="1" applyFont="1" applyFill="1" applyBorder="1" applyAlignment="1">
      <alignment horizontal="center" vertical="center" wrapText="1" readingOrder="1"/>
    </xf>
    <xf numFmtId="180" fontId="6" fillId="3" borderId="1" xfId="0" applyNumberFormat="1" applyFont="1" applyFill="1" applyBorder="1" applyAlignment="1">
      <alignment horizontal="center" vertical="center" wrapText="1" readingOrder="1"/>
    </xf>
    <xf numFmtId="180" fontId="5" fillId="4" borderId="1" xfId="0" applyNumberFormat="1" applyFont="1" applyFill="1" applyBorder="1" applyAlignment="1">
      <alignment horizontal="center" vertical="center" wrapText="1"/>
    </xf>
    <xf numFmtId="180" fontId="5" fillId="4" borderId="1" xfId="0" applyNumberFormat="1" applyFont="1" applyFill="1" applyBorder="1" applyAlignment="1">
      <alignment horizontal="left" vertical="center" wrapText="1" readingOrder="1"/>
    </xf>
    <xf numFmtId="180" fontId="7" fillId="4" borderId="1" xfId="0" applyNumberFormat="1" applyFont="1" applyFill="1" applyBorder="1" applyAlignment="1">
      <alignment horizontal="center" vertical="center" wrapText="1" readingOrder="1"/>
    </xf>
    <xf numFmtId="180" fontId="6" fillId="4" borderId="1" xfId="0" applyNumberFormat="1" applyFont="1" applyFill="1" applyBorder="1" applyAlignment="1">
      <alignment horizontal="center" vertical="center" wrapText="1" readingOrder="1"/>
    </xf>
    <xf numFmtId="180" fontId="4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left" vertical="center" wrapText="1" readingOrder="1"/>
    </xf>
    <xf numFmtId="180" fontId="7" fillId="5" borderId="1" xfId="0" applyNumberFormat="1" applyFont="1" applyFill="1" applyBorder="1" applyAlignment="1">
      <alignment horizontal="center" vertical="center" wrapText="1" readingOrder="1"/>
    </xf>
    <xf numFmtId="180" fontId="4" fillId="6" borderId="1" xfId="0" applyNumberFormat="1" applyFont="1" applyFill="1" applyBorder="1" applyAlignment="1">
      <alignment horizontal="center" vertical="center" wrapText="1"/>
    </xf>
    <xf numFmtId="180" fontId="8" fillId="6" borderId="1" xfId="0" applyNumberFormat="1" applyFont="1" applyFill="1" applyBorder="1" applyAlignment="1">
      <alignment horizontal="left" vertical="center" wrapText="1" readingOrder="1"/>
    </xf>
    <xf numFmtId="180" fontId="7" fillId="6" borderId="1" xfId="0" applyNumberFormat="1" applyFont="1" applyFill="1" applyBorder="1" applyAlignment="1">
      <alignment horizontal="center" vertical="center" wrapText="1" readingOrder="1"/>
    </xf>
    <xf numFmtId="180" fontId="8" fillId="5" borderId="1" xfId="0" applyNumberFormat="1" applyFont="1" applyFill="1" applyBorder="1" applyAlignment="1">
      <alignment horizontal="left" vertical="center" wrapText="1" readingOrder="1"/>
    </xf>
    <xf numFmtId="180" fontId="5" fillId="6" borderId="1" xfId="0" applyNumberFormat="1" applyFont="1" applyFill="1" applyBorder="1" applyAlignment="1">
      <alignment horizontal="center" vertical="center" wrapText="1"/>
    </xf>
    <xf numFmtId="180" fontId="5" fillId="6" borderId="1" xfId="0" applyNumberFormat="1" applyFont="1" applyFill="1" applyBorder="1" applyAlignment="1">
      <alignment horizontal="left" vertical="center" wrapText="1" readingOrder="1"/>
    </xf>
    <xf numFmtId="180" fontId="6" fillId="6" borderId="1" xfId="0" applyNumberFormat="1" applyFont="1" applyFill="1" applyBorder="1" applyAlignment="1">
      <alignment horizontal="center" vertical="center" wrapText="1" readingOrder="1"/>
    </xf>
    <xf numFmtId="180" fontId="5" fillId="5" borderId="1" xfId="0" applyNumberFormat="1" applyFont="1" applyFill="1" applyBorder="1" applyAlignment="1">
      <alignment horizontal="center" vertical="center" wrapText="1"/>
    </xf>
    <xf numFmtId="180" fontId="5" fillId="5" borderId="1" xfId="0" applyNumberFormat="1" applyFont="1" applyFill="1" applyBorder="1" applyAlignment="1">
      <alignment horizontal="left" vertical="center" wrapText="1" readingOrder="1"/>
    </xf>
    <xf numFmtId="180" fontId="6" fillId="5" borderId="1" xfId="0" applyNumberFormat="1" applyFont="1" applyFill="1" applyBorder="1" applyAlignment="1">
      <alignment horizontal="center" vertical="center" wrapText="1" readingOrder="1"/>
    </xf>
    <xf numFmtId="180" fontId="4" fillId="6" borderId="1" xfId="0" applyNumberFormat="1" applyFont="1" applyFill="1" applyBorder="1" applyAlignment="1">
      <alignment horizontal="left" vertical="center" wrapText="1" readingOrder="1"/>
    </xf>
    <xf numFmtId="180" fontId="4" fillId="5" borderId="1" xfId="0" applyNumberFormat="1" applyFont="1" applyFill="1" applyBorder="1" applyAlignment="1">
      <alignment horizontal="left" vertical="center" wrapText="1" readingOrder="1"/>
    </xf>
    <xf numFmtId="181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008080"/>
      <color rgb="008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43"/>
  <sheetViews>
    <sheetView tabSelected="1" topLeftCell="B1" workbookViewId="0">
      <pane xSplit="2" ySplit="5" topLeftCell="F38" activePane="bottomRight" state="frozen"/>
      <selection/>
      <selection pane="topRight"/>
      <selection pane="bottomLeft"/>
      <selection pane="bottomRight" activeCell="B3" sqref="B3:M40"/>
    </sheetView>
  </sheetViews>
  <sheetFormatPr defaultColWidth="9.13888888888889" defaultRowHeight="14.4"/>
  <cols>
    <col min="1" max="1" width="3.28703703703704" style="2" customWidth="1"/>
    <col min="2" max="2" width="23.5740740740741" style="3" customWidth="1"/>
    <col min="3" max="3" width="43.8611111111111" style="4" customWidth="1"/>
    <col min="4" max="4" width="14.8611111111111" style="2" customWidth="1"/>
    <col min="5" max="5" width="26.4259259259259" style="2" customWidth="1"/>
    <col min="6" max="6" width="25.5740740740741" style="2" customWidth="1"/>
    <col min="7" max="7" width="14.4259259259259" style="2" customWidth="1"/>
    <col min="8" max="8" width="14.5740740740741" style="2" customWidth="1"/>
    <col min="9" max="9" width="12.712962962963" style="2" customWidth="1"/>
    <col min="10" max="10" width="15.1388888888889" style="2" customWidth="1"/>
    <col min="11" max="11" width="11.5740740740741" style="2" customWidth="1"/>
    <col min="12" max="12" width="14" style="2" customWidth="1"/>
    <col min="13" max="13" width="13" style="2" customWidth="1"/>
    <col min="14" max="16384" width="9.13888888888889" style="2"/>
  </cols>
  <sheetData>
    <row r="1" ht="44" customHeight="1" spans="2:13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4" customHeight="1" spans="11:11">
      <c r="K2" s="37"/>
    </row>
    <row r="3" s="1" customFormat="1" ht="19.5" customHeight="1" spans="2:13">
      <c r="B3" s="6" t="s">
        <v>1</v>
      </c>
      <c r="C3" s="7" t="s">
        <v>2</v>
      </c>
      <c r="D3" s="8" t="s">
        <v>3</v>
      </c>
      <c r="E3" s="9" t="s">
        <v>4</v>
      </c>
      <c r="F3" s="10"/>
      <c r="G3" s="11"/>
      <c r="H3" s="9" t="s">
        <v>4</v>
      </c>
      <c r="I3" s="10"/>
      <c r="J3" s="10"/>
      <c r="K3" s="11"/>
      <c r="L3" s="38" t="s">
        <v>5</v>
      </c>
      <c r="M3" s="39"/>
    </row>
    <row r="4" s="1" customFormat="1" ht="61" customHeight="1" spans="2:13">
      <c r="B4" s="6"/>
      <c r="C4" s="7"/>
      <c r="D4" s="12" t="s">
        <v>6</v>
      </c>
      <c r="E4" s="12" t="s">
        <v>7</v>
      </c>
      <c r="F4" s="12" t="s">
        <v>8</v>
      </c>
      <c r="G4" s="12" t="s">
        <v>9</v>
      </c>
      <c r="H4" s="9" t="s">
        <v>10</v>
      </c>
      <c r="I4" s="11"/>
      <c r="J4" s="9" t="s">
        <v>11</v>
      </c>
      <c r="K4" s="11"/>
      <c r="L4" s="40"/>
      <c r="M4" s="41"/>
    </row>
    <row r="5" s="1" customFormat="1" ht="118" customHeight="1" spans="2:13">
      <c r="B5" s="6"/>
      <c r="C5" s="7"/>
      <c r="D5" s="13"/>
      <c r="E5" s="13"/>
      <c r="F5" s="13"/>
      <c r="G5" s="13"/>
      <c r="H5" s="8" t="s">
        <v>12</v>
      </c>
      <c r="I5" s="8" t="s">
        <v>13</v>
      </c>
      <c r="J5" s="8" t="s">
        <v>12</v>
      </c>
      <c r="K5" s="8" t="s">
        <v>13</v>
      </c>
      <c r="L5" s="8" t="s">
        <v>12</v>
      </c>
      <c r="M5" s="8" t="s">
        <v>13</v>
      </c>
    </row>
    <row r="6" ht="19.15" customHeight="1" spans="2:13">
      <c r="B6" s="14"/>
      <c r="C6" s="15" t="s">
        <v>14</v>
      </c>
      <c r="D6" s="16">
        <f t="shared" ref="D6:G6" si="0">D7+D8+D9+D14+D18</f>
        <v>208664102.88</v>
      </c>
      <c r="E6" s="16">
        <f t="shared" si="0"/>
        <v>280566140</v>
      </c>
      <c r="F6" s="16">
        <f t="shared" si="0"/>
        <v>296657921.66</v>
      </c>
      <c r="G6" s="16">
        <f t="shared" si="0"/>
        <v>241987954.41</v>
      </c>
      <c r="H6" s="16">
        <f>G6-E6</f>
        <v>-38578185.59</v>
      </c>
      <c r="I6" s="16">
        <f>G6/E6*100</f>
        <v>86.2498783388473</v>
      </c>
      <c r="J6" s="16">
        <f>G6-F6</f>
        <v>-54669967.25</v>
      </c>
      <c r="K6" s="16">
        <f>G6/F6*100</f>
        <v>81.5713779210463</v>
      </c>
      <c r="L6" s="16">
        <f>G6-D6</f>
        <v>33323851.53</v>
      </c>
      <c r="M6" s="16">
        <f>G6/D6*100</f>
        <v>115.970093116191</v>
      </c>
    </row>
    <row r="7" ht="15.15" spans="2:13">
      <c r="B7" s="17" t="s">
        <v>15</v>
      </c>
      <c r="C7" s="18" t="s">
        <v>16</v>
      </c>
      <c r="D7" s="19">
        <v>142201147.96</v>
      </c>
      <c r="E7" s="19">
        <v>189810000</v>
      </c>
      <c r="F7" s="19">
        <v>195743793.61</v>
      </c>
      <c r="G7" s="19">
        <v>157899146.19</v>
      </c>
      <c r="H7" s="20">
        <f>G7-E7</f>
        <v>-31910853.81</v>
      </c>
      <c r="I7" s="20">
        <f>G7/E7*100</f>
        <v>83.1880017859965</v>
      </c>
      <c r="J7" s="20">
        <f>G7-F7</f>
        <v>-37844647.42</v>
      </c>
      <c r="K7" s="20">
        <f>G7/F7*100</f>
        <v>80.6662337936488</v>
      </c>
      <c r="L7" s="20">
        <f>G7-D7</f>
        <v>15697998.23</v>
      </c>
      <c r="M7" s="20">
        <f>G7/D7*100</f>
        <v>111.039290789984</v>
      </c>
    </row>
    <row r="8" ht="15.15" spans="2:13">
      <c r="B8" s="17" t="s">
        <v>17</v>
      </c>
      <c r="C8" s="18" t="s">
        <v>18</v>
      </c>
      <c r="D8" s="19">
        <v>20016401.93</v>
      </c>
      <c r="E8" s="19">
        <v>22217140</v>
      </c>
      <c r="F8" s="19">
        <v>24217140</v>
      </c>
      <c r="G8" s="19">
        <v>21629345.4</v>
      </c>
      <c r="H8" s="20">
        <f>G8-E8</f>
        <v>-587794.600000001</v>
      </c>
      <c r="I8" s="20">
        <f>G8/E8*100</f>
        <v>97.3543192328085</v>
      </c>
      <c r="J8" s="20">
        <f>G8-F8</f>
        <v>-2587794.6</v>
      </c>
      <c r="K8" s="20">
        <f>G8/F8*100</f>
        <v>89.314202255097</v>
      </c>
      <c r="L8" s="20">
        <f>G8-D8</f>
        <v>1612943.47</v>
      </c>
      <c r="M8" s="20">
        <f>G8/D8*100</f>
        <v>108.058108923076</v>
      </c>
    </row>
    <row r="9" ht="15.15" spans="2:13">
      <c r="B9" s="17" t="s">
        <v>19</v>
      </c>
      <c r="C9" s="18" t="s">
        <v>20</v>
      </c>
      <c r="D9" s="20">
        <f>SUM(D10:D13)</f>
        <v>27475123.76</v>
      </c>
      <c r="E9" s="20">
        <f t="shared" ref="D9:G9" si="1">SUM(E10:E13)</f>
        <v>30615000</v>
      </c>
      <c r="F9" s="20">
        <f t="shared" si="1"/>
        <v>38960000</v>
      </c>
      <c r="G9" s="20">
        <f t="shared" si="1"/>
        <v>37420296.03</v>
      </c>
      <c r="H9" s="20">
        <f>G9-E9</f>
        <v>6805296.03</v>
      </c>
      <c r="I9" s="20">
        <f>G9/E9*100</f>
        <v>122.228633121019</v>
      </c>
      <c r="J9" s="20">
        <f>G9-F9</f>
        <v>-1539703.97</v>
      </c>
      <c r="K9" s="20">
        <f>G9/F9*100</f>
        <v>96.0479877566735</v>
      </c>
      <c r="L9" s="20">
        <f>G9-D9</f>
        <v>9945172.27</v>
      </c>
      <c r="M9" s="20">
        <f>G9/D9*100</f>
        <v>136.197006269645</v>
      </c>
    </row>
    <row r="10" ht="27.15" spans="2:13">
      <c r="B10" s="21" t="s">
        <v>21</v>
      </c>
      <c r="C10" s="22" t="s">
        <v>22</v>
      </c>
      <c r="D10" s="23">
        <v>14303734.64</v>
      </c>
      <c r="E10" s="23">
        <v>16838000</v>
      </c>
      <c r="F10" s="23">
        <v>16838000</v>
      </c>
      <c r="G10" s="23">
        <v>14597331.61</v>
      </c>
      <c r="H10" s="23">
        <f>G10-E10</f>
        <v>-2240668.39</v>
      </c>
      <c r="I10" s="23">
        <f>G10/E10*100</f>
        <v>86.6927878014016</v>
      </c>
      <c r="J10" s="23">
        <f>G10-F10</f>
        <v>-2240668.39</v>
      </c>
      <c r="K10" s="23">
        <f>G10/F10*100</f>
        <v>86.6927878014016</v>
      </c>
      <c r="L10" s="23">
        <f>G10-D10</f>
        <v>293596.969999999</v>
      </c>
      <c r="M10" s="23">
        <f>G10/D10*100</f>
        <v>102.052589602571</v>
      </c>
    </row>
    <row r="11" ht="15.15" spans="2:13">
      <c r="B11" s="24" t="s">
        <v>23</v>
      </c>
      <c r="C11" s="25" t="s">
        <v>24</v>
      </c>
      <c r="D11" s="26">
        <v>6638.68</v>
      </c>
      <c r="E11" s="26">
        <v>0</v>
      </c>
      <c r="F11" s="26">
        <v>45000</v>
      </c>
      <c r="G11" s="26">
        <v>47204.15</v>
      </c>
      <c r="H11" s="26">
        <f t="shared" ref="H11:H16" si="2">G11-E11</f>
        <v>47204.15</v>
      </c>
      <c r="I11" s="26">
        <v>0</v>
      </c>
      <c r="J11" s="26">
        <f t="shared" ref="J11:J16" si="3">G11-F11</f>
        <v>2204.15</v>
      </c>
      <c r="K11" s="26">
        <v>0</v>
      </c>
      <c r="L11" s="26">
        <f t="shared" ref="L11:L16" si="4">G11-D11</f>
        <v>40565.47</v>
      </c>
      <c r="M11" s="26">
        <f t="shared" ref="M11:M16" si="5">G11/D11*100</f>
        <v>711.047226255822</v>
      </c>
    </row>
    <row r="12" ht="15.15" spans="2:13">
      <c r="B12" s="21" t="s">
        <v>25</v>
      </c>
      <c r="C12" s="27" t="s">
        <v>26</v>
      </c>
      <c r="D12" s="23">
        <v>11213178.99</v>
      </c>
      <c r="E12" s="23">
        <v>10613000</v>
      </c>
      <c r="F12" s="23">
        <v>18413000</v>
      </c>
      <c r="G12" s="23">
        <v>18851295.78</v>
      </c>
      <c r="H12" s="23">
        <f t="shared" si="2"/>
        <v>8238295.78</v>
      </c>
      <c r="I12" s="23">
        <f t="shared" ref="I12:I16" si="6">G12/E12*100</f>
        <v>177.624571563177</v>
      </c>
      <c r="J12" s="23">
        <f t="shared" si="3"/>
        <v>438295.780000001</v>
      </c>
      <c r="K12" s="23">
        <f t="shared" ref="K12:K16" si="7">G12/F12*100</f>
        <v>102.380360506164</v>
      </c>
      <c r="L12" s="23">
        <f t="shared" si="4"/>
        <v>7638116.79</v>
      </c>
      <c r="M12" s="23">
        <f t="shared" si="5"/>
        <v>168.117317995296</v>
      </c>
    </row>
    <row r="13" ht="15.15" spans="2:13">
      <c r="B13" s="24" t="s">
        <v>27</v>
      </c>
      <c r="C13" s="25" t="s">
        <v>28</v>
      </c>
      <c r="D13" s="26">
        <v>1951571.45</v>
      </c>
      <c r="E13" s="26">
        <v>3164000</v>
      </c>
      <c r="F13" s="26">
        <v>3664000</v>
      </c>
      <c r="G13" s="26">
        <v>3924464.49</v>
      </c>
      <c r="H13" s="26">
        <f t="shared" si="2"/>
        <v>760464.49</v>
      </c>
      <c r="I13" s="26">
        <f t="shared" si="6"/>
        <v>124.034908027813</v>
      </c>
      <c r="J13" s="26">
        <f t="shared" si="3"/>
        <v>260464.49</v>
      </c>
      <c r="K13" s="26">
        <f t="shared" si="7"/>
        <v>107.108746997817</v>
      </c>
      <c r="L13" s="26">
        <f t="shared" si="4"/>
        <v>1972893.04</v>
      </c>
      <c r="M13" s="26">
        <f t="shared" si="5"/>
        <v>201.092534429114</v>
      </c>
    </row>
    <row r="14" ht="15.15" spans="2:13">
      <c r="B14" s="17" t="s">
        <v>29</v>
      </c>
      <c r="C14" s="18" t="s">
        <v>30</v>
      </c>
      <c r="D14" s="20">
        <f>SUM(D15:D17)</f>
        <v>17247707.97</v>
      </c>
      <c r="E14" s="20">
        <f>SUM(E15:E17)</f>
        <v>34818000</v>
      </c>
      <c r="F14" s="20">
        <f>SUM(F15:F17)</f>
        <v>34630988.05</v>
      </c>
      <c r="G14" s="20">
        <f>SUM(G15:G17)</f>
        <v>22193678.49</v>
      </c>
      <c r="H14" s="20">
        <f t="shared" si="2"/>
        <v>-12624321.51</v>
      </c>
      <c r="I14" s="20">
        <f t="shared" si="6"/>
        <v>63.7419682061003</v>
      </c>
      <c r="J14" s="20">
        <f t="shared" si="3"/>
        <v>-12437309.56</v>
      </c>
      <c r="K14" s="20">
        <f t="shared" si="7"/>
        <v>64.08618332794</v>
      </c>
      <c r="L14" s="20">
        <f t="shared" si="4"/>
        <v>4945970.52</v>
      </c>
      <c r="M14" s="20">
        <f t="shared" si="5"/>
        <v>128.676103100788</v>
      </c>
    </row>
    <row r="15" ht="15.15" spans="2:13">
      <c r="B15" s="24" t="s">
        <v>31</v>
      </c>
      <c r="C15" s="25" t="s">
        <v>32</v>
      </c>
      <c r="D15" s="26">
        <v>3394455.16</v>
      </c>
      <c r="E15" s="26">
        <v>9149000</v>
      </c>
      <c r="F15" s="26">
        <v>8961988.05</v>
      </c>
      <c r="G15" s="26">
        <v>4780383.73</v>
      </c>
      <c r="H15" s="26">
        <f t="shared" si="2"/>
        <v>-4368616.27</v>
      </c>
      <c r="I15" s="26">
        <f t="shared" si="6"/>
        <v>52.2503413487813</v>
      </c>
      <c r="J15" s="26">
        <f t="shared" si="3"/>
        <v>-4181604.32</v>
      </c>
      <c r="K15" s="26">
        <f t="shared" si="7"/>
        <v>53.3406617296259</v>
      </c>
      <c r="L15" s="26">
        <f t="shared" si="4"/>
        <v>1385928.57</v>
      </c>
      <c r="M15" s="26">
        <f t="shared" si="5"/>
        <v>140.8291906852</v>
      </c>
    </row>
    <row r="16" ht="15.15" spans="2:13">
      <c r="B16" s="21" t="s">
        <v>33</v>
      </c>
      <c r="C16" s="27" t="s">
        <v>34</v>
      </c>
      <c r="D16" s="26">
        <v>6070366.79</v>
      </c>
      <c r="E16" s="23">
        <v>10525000</v>
      </c>
      <c r="F16" s="26">
        <v>10525000</v>
      </c>
      <c r="G16" s="26">
        <v>9553486.43</v>
      </c>
      <c r="H16" s="26">
        <f t="shared" si="2"/>
        <v>-971513.57</v>
      </c>
      <c r="I16" s="26">
        <f t="shared" si="6"/>
        <v>90.7694672684085</v>
      </c>
      <c r="J16" s="26">
        <f t="shared" si="3"/>
        <v>-971513.57</v>
      </c>
      <c r="K16" s="26">
        <f t="shared" si="7"/>
        <v>90.7694672684085</v>
      </c>
      <c r="L16" s="26">
        <f t="shared" si="4"/>
        <v>3483119.64</v>
      </c>
      <c r="M16" s="26">
        <f t="shared" si="5"/>
        <v>157.379063909909</v>
      </c>
    </row>
    <row r="17" ht="15.15" spans="2:13">
      <c r="B17" s="21" t="s">
        <v>35</v>
      </c>
      <c r="C17" s="27" t="s">
        <v>36</v>
      </c>
      <c r="D17" s="23">
        <v>7782886.02</v>
      </c>
      <c r="E17" s="23">
        <v>15144000</v>
      </c>
      <c r="F17" s="23">
        <v>15144000</v>
      </c>
      <c r="G17" s="23">
        <v>7859808.33</v>
      </c>
      <c r="H17" s="23">
        <f t="shared" ref="H17:H23" si="8">G17-E17</f>
        <v>-7284191.67</v>
      </c>
      <c r="I17" s="23">
        <f t="shared" ref="I17:I23" si="9">G17/E17*100</f>
        <v>51.900477614897</v>
      </c>
      <c r="J17" s="23">
        <f t="shared" ref="J17:J23" si="10">G17-F17</f>
        <v>-7284191.67</v>
      </c>
      <c r="K17" s="23">
        <f t="shared" ref="K17:K23" si="11">G17/F17*100</f>
        <v>51.900477614897</v>
      </c>
      <c r="L17" s="23">
        <f t="shared" ref="L17:L23" si="12">G17-D17</f>
        <v>76922.3100000005</v>
      </c>
      <c r="M17" s="23">
        <f t="shared" ref="M17:M23" si="13">G17/D17*100</f>
        <v>100.988352004672</v>
      </c>
    </row>
    <row r="18" ht="15.15" spans="2:13">
      <c r="B18" s="17" t="s">
        <v>37</v>
      </c>
      <c r="C18" s="18" t="s">
        <v>38</v>
      </c>
      <c r="D18" s="19">
        <v>1723721.26</v>
      </c>
      <c r="E18" s="19">
        <v>3106000</v>
      </c>
      <c r="F18" s="19">
        <v>3106000</v>
      </c>
      <c r="G18" s="19">
        <v>2845488.3</v>
      </c>
      <c r="H18" s="19">
        <f t="shared" si="8"/>
        <v>-260511.7</v>
      </c>
      <c r="I18" s="19">
        <f t="shared" si="9"/>
        <v>91.6126303927881</v>
      </c>
      <c r="J18" s="19">
        <f t="shared" si="10"/>
        <v>-260511.7</v>
      </c>
      <c r="K18" s="19">
        <f t="shared" si="11"/>
        <v>91.6126303927881</v>
      </c>
      <c r="L18" s="19">
        <f t="shared" si="12"/>
        <v>1121767.04</v>
      </c>
      <c r="M18" s="19">
        <f t="shared" si="13"/>
        <v>165.078215720331</v>
      </c>
    </row>
    <row r="19" ht="15.15" spans="2:13">
      <c r="B19" s="14"/>
      <c r="C19" s="15" t="s">
        <v>39</v>
      </c>
      <c r="D19" s="16">
        <f>D20+D24+D25+D26+D27+D28+D29</f>
        <v>55387276.17</v>
      </c>
      <c r="E19" s="16">
        <f t="shared" ref="E19:G19" si="14">E20+E24+E25+E26+E27+E28+E29</f>
        <v>66876314.84</v>
      </c>
      <c r="F19" s="16">
        <f t="shared" si="14"/>
        <v>69882375.71</v>
      </c>
      <c r="G19" s="16">
        <f t="shared" si="14"/>
        <v>60441572.15</v>
      </c>
      <c r="H19" s="16">
        <f t="shared" si="8"/>
        <v>-6434742.69000001</v>
      </c>
      <c r="I19" s="16">
        <f t="shared" si="9"/>
        <v>90.3781440329136</v>
      </c>
      <c r="J19" s="16">
        <f t="shared" si="10"/>
        <v>-9440803.56000001</v>
      </c>
      <c r="K19" s="16">
        <f t="shared" si="11"/>
        <v>86.4904370178001</v>
      </c>
      <c r="L19" s="16">
        <f t="shared" si="12"/>
        <v>5054295.98</v>
      </c>
      <c r="M19" s="16">
        <f t="shared" si="13"/>
        <v>109.125373785284</v>
      </c>
    </row>
    <row r="20" ht="40.15" customHeight="1" spans="2:13">
      <c r="B20" s="28" t="s">
        <v>40</v>
      </c>
      <c r="C20" s="29" t="s">
        <v>41</v>
      </c>
      <c r="D20" s="30">
        <f t="shared" ref="D20:G20" si="15">SUM(D21:D23)</f>
        <v>36850634.59</v>
      </c>
      <c r="E20" s="30">
        <f t="shared" si="15"/>
        <v>51659000</v>
      </c>
      <c r="F20" s="30">
        <f t="shared" si="15"/>
        <v>51987420.96</v>
      </c>
      <c r="G20" s="30">
        <f t="shared" si="15"/>
        <v>43505983.41</v>
      </c>
      <c r="H20" s="30">
        <f t="shared" si="8"/>
        <v>-8153016.59</v>
      </c>
      <c r="I20" s="30">
        <f t="shared" si="9"/>
        <v>84.217625989663</v>
      </c>
      <c r="J20" s="30">
        <f t="shared" si="10"/>
        <v>-8481437.55</v>
      </c>
      <c r="K20" s="30">
        <f t="shared" si="11"/>
        <v>83.6855966436078</v>
      </c>
      <c r="L20" s="30">
        <f t="shared" si="12"/>
        <v>6655348.82000001</v>
      </c>
      <c r="M20" s="30">
        <f t="shared" si="13"/>
        <v>118.060337071661</v>
      </c>
    </row>
    <row r="21" ht="27.15" spans="2:13">
      <c r="B21" s="24" t="s">
        <v>42</v>
      </c>
      <c r="C21" s="25" t="s">
        <v>43</v>
      </c>
      <c r="D21" s="23"/>
      <c r="E21" s="26">
        <v>30000</v>
      </c>
      <c r="F21" s="23">
        <v>358420.96</v>
      </c>
      <c r="G21" s="23">
        <v>358420.96</v>
      </c>
      <c r="H21" s="26">
        <f t="shared" si="8"/>
        <v>328420.96</v>
      </c>
      <c r="I21" s="26">
        <f t="shared" si="9"/>
        <v>1194.73653333333</v>
      </c>
      <c r="J21" s="26">
        <f t="shared" si="10"/>
        <v>0</v>
      </c>
      <c r="K21" s="26">
        <f t="shared" si="11"/>
        <v>100</v>
      </c>
      <c r="L21" s="26">
        <f t="shared" si="12"/>
        <v>358420.96</v>
      </c>
      <c r="M21" s="26">
        <v>0</v>
      </c>
    </row>
    <row r="22" ht="39" customHeight="1" spans="2:13">
      <c r="B22" s="24" t="s">
        <v>44</v>
      </c>
      <c r="C22" s="25" t="s">
        <v>45</v>
      </c>
      <c r="D22" s="26">
        <v>35992583.15</v>
      </c>
      <c r="E22" s="26">
        <v>50532000</v>
      </c>
      <c r="F22" s="26">
        <v>50532000</v>
      </c>
      <c r="G22" s="26">
        <v>42021180.53</v>
      </c>
      <c r="H22" s="26">
        <f t="shared" si="8"/>
        <v>-8510819.47</v>
      </c>
      <c r="I22" s="26">
        <f t="shared" si="9"/>
        <v>83.1575645729439</v>
      </c>
      <c r="J22" s="26">
        <f t="shared" si="10"/>
        <v>-8510819.47</v>
      </c>
      <c r="K22" s="26">
        <f t="shared" si="11"/>
        <v>83.1575645729439</v>
      </c>
      <c r="L22" s="26">
        <f t="shared" si="12"/>
        <v>6028597.38</v>
      </c>
      <c r="M22" s="26">
        <f t="shared" si="13"/>
        <v>116.749554637064</v>
      </c>
    </row>
    <row r="23" ht="15.15" spans="2:13">
      <c r="B23" s="24" t="s">
        <v>46</v>
      </c>
      <c r="C23" s="25" t="s">
        <v>47</v>
      </c>
      <c r="D23" s="26">
        <v>858051.44</v>
      </c>
      <c r="E23" s="26">
        <v>1097000</v>
      </c>
      <c r="F23" s="26">
        <v>1097000</v>
      </c>
      <c r="G23" s="26">
        <v>1126381.92</v>
      </c>
      <c r="H23" s="26">
        <f t="shared" si="8"/>
        <v>29381.9199999999</v>
      </c>
      <c r="I23" s="26">
        <f t="shared" si="9"/>
        <v>102.678388331814</v>
      </c>
      <c r="J23" s="26">
        <f t="shared" si="10"/>
        <v>29381.9199999999</v>
      </c>
      <c r="K23" s="26">
        <f t="shared" si="11"/>
        <v>102.678388331814</v>
      </c>
      <c r="L23" s="26">
        <f t="shared" si="12"/>
        <v>268330.48</v>
      </c>
      <c r="M23" s="26">
        <f t="shared" si="13"/>
        <v>131.272073851423</v>
      </c>
    </row>
    <row r="24" ht="27.15" spans="2:13">
      <c r="B24" s="28" t="s">
        <v>48</v>
      </c>
      <c r="C24" s="29" t="s">
        <v>49</v>
      </c>
      <c r="D24" s="26">
        <v>69880.15</v>
      </c>
      <c r="E24" s="26">
        <v>206000</v>
      </c>
      <c r="F24" s="26">
        <v>206000</v>
      </c>
      <c r="G24" s="26">
        <v>73376.14</v>
      </c>
      <c r="H24" s="26">
        <f t="shared" ref="H24:H39" si="16">G24-E24</f>
        <v>-132623.86</v>
      </c>
      <c r="I24" s="26">
        <f t="shared" ref="I24:I38" si="17">G24/E24*100</f>
        <v>35.6194854368932</v>
      </c>
      <c r="J24" s="26">
        <f t="shared" ref="J24:J39" si="18">G24-F24</f>
        <v>-132623.86</v>
      </c>
      <c r="K24" s="26">
        <f t="shared" ref="K24:K39" si="19">G24/F24*100</f>
        <v>35.6194854368932</v>
      </c>
      <c r="L24" s="26">
        <f t="shared" ref="L24:L39" si="20">G24-D24</f>
        <v>3495.99000000001</v>
      </c>
      <c r="M24" s="26">
        <f t="shared" ref="M24:M39" si="21">G24/D24*100</f>
        <v>105.002837000207</v>
      </c>
    </row>
    <row r="25" ht="27.15" spans="2:13">
      <c r="B25" s="31" t="s">
        <v>50</v>
      </c>
      <c r="C25" s="32" t="s">
        <v>51</v>
      </c>
      <c r="D25" s="23">
        <v>9141977.89</v>
      </c>
      <c r="E25" s="23">
        <v>12766570</v>
      </c>
      <c r="F25" s="23">
        <v>13209683.39</v>
      </c>
      <c r="G25" s="23">
        <v>11216097.56</v>
      </c>
      <c r="H25" s="23">
        <f t="shared" si="16"/>
        <v>-1550472.44</v>
      </c>
      <c r="I25" s="23">
        <f t="shared" si="17"/>
        <v>87.8552153005858</v>
      </c>
      <c r="J25" s="23">
        <f t="shared" si="18"/>
        <v>-1993585.83</v>
      </c>
      <c r="K25" s="23">
        <f t="shared" si="19"/>
        <v>84.908148279245</v>
      </c>
      <c r="L25" s="23">
        <f t="shared" si="20"/>
        <v>2074119.67</v>
      </c>
      <c r="M25" s="23">
        <f t="shared" si="21"/>
        <v>122.687865743679</v>
      </c>
    </row>
    <row r="26" ht="27.15" spans="2:13">
      <c r="B26" s="28" t="s">
        <v>52</v>
      </c>
      <c r="C26" s="29" t="s">
        <v>53</v>
      </c>
      <c r="D26" s="26">
        <v>5825060.13</v>
      </c>
      <c r="E26" s="26">
        <v>0</v>
      </c>
      <c r="F26" s="26">
        <v>782400</v>
      </c>
      <c r="G26" s="26">
        <v>1018932.55</v>
      </c>
      <c r="H26" s="26">
        <f t="shared" si="16"/>
        <v>1018932.55</v>
      </c>
      <c r="I26" s="26">
        <v>0</v>
      </c>
      <c r="J26" s="26">
        <f t="shared" si="18"/>
        <v>236532.55</v>
      </c>
      <c r="K26" s="26">
        <f t="shared" si="19"/>
        <v>130.231665388548</v>
      </c>
      <c r="L26" s="26">
        <f t="shared" si="20"/>
        <v>-4806127.58</v>
      </c>
      <c r="M26" s="26">
        <f t="shared" si="21"/>
        <v>17.4922237240494</v>
      </c>
    </row>
    <row r="27" ht="15.15" hidden="1" spans="2:13">
      <c r="B27" s="31" t="s">
        <v>54</v>
      </c>
      <c r="C27" s="32" t="s">
        <v>55</v>
      </c>
      <c r="D27" s="23"/>
      <c r="E27" s="23"/>
      <c r="F27" s="23"/>
      <c r="G27" s="23"/>
      <c r="H27" s="23"/>
      <c r="I27" s="23" t="e">
        <f t="shared" si="17"/>
        <v>#DIV/0!</v>
      </c>
      <c r="J27" s="23">
        <f t="shared" si="18"/>
        <v>0</v>
      </c>
      <c r="K27" s="23" t="e">
        <f t="shared" si="19"/>
        <v>#DIV/0!</v>
      </c>
      <c r="L27" s="23">
        <f t="shared" si="20"/>
        <v>0</v>
      </c>
      <c r="M27" s="23" t="e">
        <f t="shared" si="21"/>
        <v>#DIV/0!</v>
      </c>
    </row>
    <row r="28" ht="15.15" spans="2:13">
      <c r="B28" s="28" t="s">
        <v>56</v>
      </c>
      <c r="C28" s="29" t="s">
        <v>57</v>
      </c>
      <c r="D28" s="26">
        <v>755408.86</v>
      </c>
      <c r="E28" s="26">
        <v>593325.5</v>
      </c>
      <c r="F28" s="26">
        <v>734142</v>
      </c>
      <c r="G28" s="26">
        <v>1192704.26</v>
      </c>
      <c r="H28" s="26">
        <f t="shared" si="16"/>
        <v>599378.76</v>
      </c>
      <c r="I28" s="26">
        <f t="shared" si="17"/>
        <v>201.020225828824</v>
      </c>
      <c r="J28" s="26">
        <f t="shared" si="18"/>
        <v>458562.26</v>
      </c>
      <c r="K28" s="26">
        <f t="shared" si="19"/>
        <v>162.462338348712</v>
      </c>
      <c r="L28" s="26">
        <f t="shared" si="20"/>
        <v>437295.4</v>
      </c>
      <c r="M28" s="26">
        <f t="shared" si="21"/>
        <v>157.888571759669</v>
      </c>
    </row>
    <row r="29" ht="16.5" customHeight="1" spans="2:13">
      <c r="B29" s="31" t="s">
        <v>58</v>
      </c>
      <c r="C29" s="32" t="s">
        <v>59</v>
      </c>
      <c r="D29" s="23">
        <v>2744314.55</v>
      </c>
      <c r="E29" s="23">
        <v>1651419.34</v>
      </c>
      <c r="F29" s="23">
        <v>2962729.36</v>
      </c>
      <c r="G29" s="23">
        <v>3434478.23</v>
      </c>
      <c r="H29" s="23">
        <f t="shared" si="16"/>
        <v>1783058.89</v>
      </c>
      <c r="I29" s="23">
        <f t="shared" si="17"/>
        <v>207.971297586959</v>
      </c>
      <c r="J29" s="23">
        <f t="shared" si="18"/>
        <v>471748.87</v>
      </c>
      <c r="K29" s="23">
        <f t="shared" si="19"/>
        <v>115.922779730377</v>
      </c>
      <c r="L29" s="23">
        <f t="shared" si="20"/>
        <v>690163.68</v>
      </c>
      <c r="M29" s="23">
        <f t="shared" si="21"/>
        <v>125.148854747718</v>
      </c>
    </row>
    <row r="30" ht="15.15" spans="2:13">
      <c r="B30" s="14"/>
      <c r="C30" s="15" t="s">
        <v>60</v>
      </c>
      <c r="D30" s="16">
        <f>D6+D19</f>
        <v>264051379.05</v>
      </c>
      <c r="E30" s="16">
        <f t="shared" ref="E30:G30" si="22">E6+E19</f>
        <v>347442454.84</v>
      </c>
      <c r="F30" s="16">
        <f t="shared" si="22"/>
        <v>366540297.37</v>
      </c>
      <c r="G30" s="16">
        <f t="shared" si="22"/>
        <v>302429526.56</v>
      </c>
      <c r="H30" s="16">
        <f t="shared" si="16"/>
        <v>-45012928.28</v>
      </c>
      <c r="I30" s="16">
        <f t="shared" si="17"/>
        <v>87.0444939433988</v>
      </c>
      <c r="J30" s="16">
        <f t="shared" si="18"/>
        <v>-64110770.81</v>
      </c>
      <c r="K30" s="16">
        <f t="shared" si="19"/>
        <v>82.5092162389763</v>
      </c>
      <c r="L30" s="16">
        <f t="shared" si="20"/>
        <v>38378147.51</v>
      </c>
      <c r="M30" s="16">
        <f t="shared" si="21"/>
        <v>114.534348446911</v>
      </c>
    </row>
    <row r="31" ht="15.15" spans="2:13">
      <c r="B31" s="14" t="s">
        <v>61</v>
      </c>
      <c r="C31" s="15" t="s">
        <v>62</v>
      </c>
      <c r="D31" s="16">
        <f>SUM(D33:D39)</f>
        <v>947704784.11</v>
      </c>
      <c r="E31" s="16">
        <f>SUM(E33:E39)</f>
        <v>1011470545.39</v>
      </c>
      <c r="F31" s="16">
        <f>SUM(F33:F39)</f>
        <v>1185909645.32</v>
      </c>
      <c r="G31" s="16">
        <f>SUM(G33:G39)</f>
        <v>962574578.98</v>
      </c>
      <c r="H31" s="16">
        <f t="shared" si="16"/>
        <v>-48895966.41</v>
      </c>
      <c r="I31" s="16">
        <f t="shared" si="17"/>
        <v>95.1658536540828</v>
      </c>
      <c r="J31" s="16">
        <f t="shared" si="18"/>
        <v>-223335066.34</v>
      </c>
      <c r="K31" s="16">
        <f t="shared" si="19"/>
        <v>81.1676153220142</v>
      </c>
      <c r="L31" s="16">
        <f t="shared" si="20"/>
        <v>14869794.8700001</v>
      </c>
      <c r="M31" s="16">
        <f t="shared" si="21"/>
        <v>101.569032373722</v>
      </c>
    </row>
    <row r="32" ht="15.15" spans="2:13">
      <c r="B32" s="31" t="s">
        <v>63</v>
      </c>
      <c r="C32" s="32" t="s">
        <v>64</v>
      </c>
      <c r="D32" s="33">
        <f t="shared" ref="D32:G32" si="23">SUM(D33:D36)</f>
        <v>1105437145.84</v>
      </c>
      <c r="E32" s="33">
        <f t="shared" si="23"/>
        <v>1002343295.39</v>
      </c>
      <c r="F32" s="33">
        <f t="shared" si="23"/>
        <v>1177566100.29</v>
      </c>
      <c r="G32" s="33">
        <f t="shared" si="23"/>
        <v>957295168.02</v>
      </c>
      <c r="H32" s="33">
        <f t="shared" si="16"/>
        <v>-45048127.37</v>
      </c>
      <c r="I32" s="33">
        <f t="shared" si="17"/>
        <v>95.5057186916712</v>
      </c>
      <c r="J32" s="33">
        <f t="shared" si="18"/>
        <v>-220270932.27</v>
      </c>
      <c r="K32" s="33">
        <f t="shared" si="19"/>
        <v>81.2943891459041</v>
      </c>
      <c r="L32" s="33">
        <f t="shared" si="20"/>
        <v>-148141977.82</v>
      </c>
      <c r="M32" s="33">
        <f t="shared" si="21"/>
        <v>86.59878778477</v>
      </c>
    </row>
    <row r="33" ht="15.15" spans="2:13">
      <c r="B33" s="28" t="s">
        <v>65</v>
      </c>
      <c r="C33" s="25" t="s">
        <v>66</v>
      </c>
      <c r="D33" s="26">
        <v>267703400</v>
      </c>
      <c r="E33" s="26">
        <v>401448000</v>
      </c>
      <c r="F33" s="26">
        <v>401448000</v>
      </c>
      <c r="G33" s="26">
        <v>334540000</v>
      </c>
      <c r="H33" s="26">
        <f t="shared" si="16"/>
        <v>-66908000</v>
      </c>
      <c r="I33" s="26">
        <f t="shared" si="17"/>
        <v>83.3333333333333</v>
      </c>
      <c r="J33" s="26">
        <f t="shared" si="18"/>
        <v>-66908000</v>
      </c>
      <c r="K33" s="26">
        <f t="shared" si="19"/>
        <v>83.3333333333333</v>
      </c>
      <c r="L33" s="26">
        <f t="shared" si="20"/>
        <v>66836600</v>
      </c>
      <c r="M33" s="26">
        <f t="shared" si="21"/>
        <v>124.966660864225</v>
      </c>
    </row>
    <row r="34" ht="15.15" spans="2:13">
      <c r="B34" s="31" t="s">
        <v>67</v>
      </c>
      <c r="C34" s="27" t="s">
        <v>68</v>
      </c>
      <c r="D34" s="23">
        <v>372145120.59</v>
      </c>
      <c r="E34" s="23">
        <v>122042969.06</v>
      </c>
      <c r="F34" s="23">
        <v>231212913.27</v>
      </c>
      <c r="G34" s="23">
        <v>172763460.75</v>
      </c>
      <c r="H34" s="23">
        <f t="shared" si="16"/>
        <v>50720491.69</v>
      </c>
      <c r="I34" s="23">
        <f t="shared" si="17"/>
        <v>141.559536022976</v>
      </c>
      <c r="J34" s="23">
        <f t="shared" si="18"/>
        <v>-58449452.52</v>
      </c>
      <c r="K34" s="23">
        <f t="shared" si="19"/>
        <v>74.7205068724923</v>
      </c>
      <c r="L34" s="23">
        <f t="shared" si="20"/>
        <v>-199381659.84</v>
      </c>
      <c r="M34" s="23">
        <f t="shared" si="21"/>
        <v>46.4236802234839</v>
      </c>
    </row>
    <row r="35" ht="16.5" customHeight="1" spans="2:13">
      <c r="B35" s="28" t="s">
        <v>69</v>
      </c>
      <c r="C35" s="25" t="s">
        <v>70</v>
      </c>
      <c r="D35" s="26">
        <v>455814609.68</v>
      </c>
      <c r="E35" s="26">
        <v>477425378.74</v>
      </c>
      <c r="F35" s="26">
        <v>514906517.24</v>
      </c>
      <c r="G35" s="26">
        <v>424627317.39</v>
      </c>
      <c r="H35" s="26">
        <f t="shared" si="16"/>
        <v>-52798061.35</v>
      </c>
      <c r="I35" s="26">
        <f t="shared" si="17"/>
        <v>88.9410861464168</v>
      </c>
      <c r="J35" s="26">
        <f t="shared" si="18"/>
        <v>-90279199.85</v>
      </c>
      <c r="K35" s="26">
        <f t="shared" si="19"/>
        <v>82.4668756701869</v>
      </c>
      <c r="L35" s="26">
        <f t="shared" si="20"/>
        <v>-31187292.29</v>
      </c>
      <c r="M35" s="26">
        <f t="shared" si="21"/>
        <v>93.1578998067011</v>
      </c>
    </row>
    <row r="36" ht="15.15" spans="2:13">
      <c r="B36" s="31" t="s">
        <v>71</v>
      </c>
      <c r="C36" s="27" t="s">
        <v>72</v>
      </c>
      <c r="D36" s="23">
        <v>9774015.57</v>
      </c>
      <c r="E36" s="23">
        <v>1426947.59</v>
      </c>
      <c r="F36" s="23">
        <v>29998669.78</v>
      </c>
      <c r="G36" s="23">
        <v>25364389.88</v>
      </c>
      <c r="H36" s="23">
        <f t="shared" si="16"/>
        <v>23937442.29</v>
      </c>
      <c r="I36" s="23">
        <f t="shared" si="17"/>
        <v>1777.52778432458</v>
      </c>
      <c r="J36" s="23">
        <f t="shared" si="18"/>
        <v>-4634279.9</v>
      </c>
      <c r="K36" s="23">
        <f t="shared" si="19"/>
        <v>84.5517153460929</v>
      </c>
      <c r="L36" s="23">
        <f t="shared" si="20"/>
        <v>15590374.31</v>
      </c>
      <c r="M36" s="23">
        <f t="shared" si="21"/>
        <v>259.508384229022</v>
      </c>
    </row>
    <row r="37" ht="15.15" spans="2:13">
      <c r="B37" s="28" t="s">
        <v>73</v>
      </c>
      <c r="C37" s="29" t="s">
        <v>74</v>
      </c>
      <c r="D37" s="26">
        <v>5491238.27</v>
      </c>
      <c r="E37" s="26">
        <v>9127250</v>
      </c>
      <c r="F37" s="26">
        <v>9127250</v>
      </c>
      <c r="G37" s="26">
        <v>6065615.93</v>
      </c>
      <c r="H37" s="26">
        <f t="shared" si="16"/>
        <v>-3061634.07</v>
      </c>
      <c r="I37" s="26">
        <f t="shared" si="17"/>
        <v>66.4561169026815</v>
      </c>
      <c r="J37" s="26">
        <f t="shared" si="18"/>
        <v>-3061634.07</v>
      </c>
      <c r="K37" s="26">
        <f t="shared" si="19"/>
        <v>66.4561169026815</v>
      </c>
      <c r="L37" s="26">
        <f t="shared" si="20"/>
        <v>574377.66</v>
      </c>
      <c r="M37" s="26">
        <f t="shared" si="21"/>
        <v>110.459893229146</v>
      </c>
    </row>
    <row r="38" ht="40.35" spans="2:13">
      <c r="B38" s="28" t="s">
        <v>75</v>
      </c>
      <c r="C38" s="34" t="s">
        <v>76</v>
      </c>
      <c r="D38" s="26">
        <v>8969580</v>
      </c>
      <c r="E38" s="26">
        <v>0</v>
      </c>
      <c r="F38" s="26">
        <v>187011.95</v>
      </c>
      <c r="G38" s="26">
        <v>187011.95</v>
      </c>
      <c r="H38" s="23">
        <f t="shared" si="16"/>
        <v>187011.95</v>
      </c>
      <c r="I38" s="26" t="s">
        <v>77</v>
      </c>
      <c r="J38" s="23">
        <f t="shared" si="18"/>
        <v>0</v>
      </c>
      <c r="K38" s="23">
        <f t="shared" si="19"/>
        <v>100</v>
      </c>
      <c r="L38" s="23">
        <f t="shared" si="20"/>
        <v>-8782568.05</v>
      </c>
      <c r="M38" s="23">
        <f t="shared" si="21"/>
        <v>2.08495771262423</v>
      </c>
    </row>
    <row r="39" ht="40.35" spans="2:13">
      <c r="B39" s="31" t="s">
        <v>78</v>
      </c>
      <c r="C39" s="35" t="s">
        <v>79</v>
      </c>
      <c r="D39" s="23">
        <v>-172193180</v>
      </c>
      <c r="E39" s="23">
        <v>0</v>
      </c>
      <c r="F39" s="23">
        <v>-970716.92</v>
      </c>
      <c r="G39" s="23">
        <v>-973216.92</v>
      </c>
      <c r="H39" s="23">
        <f t="shared" si="16"/>
        <v>-973216.92</v>
      </c>
      <c r="I39" s="23" t="s">
        <v>77</v>
      </c>
      <c r="J39" s="23">
        <f t="shared" si="18"/>
        <v>-2500</v>
      </c>
      <c r="K39" s="23">
        <f t="shared" si="19"/>
        <v>100.257541611616</v>
      </c>
      <c r="L39" s="23">
        <f t="shared" si="20"/>
        <v>171219963.08</v>
      </c>
      <c r="M39" s="23">
        <f t="shared" si="21"/>
        <v>0.565189004581947</v>
      </c>
    </row>
    <row r="40" ht="15.15" spans="2:13">
      <c r="B40" s="14"/>
      <c r="C40" s="15" t="s">
        <v>80</v>
      </c>
      <c r="D40" s="16">
        <f t="shared" ref="D40:G40" si="24">D31+D30</f>
        <v>1211756163.16</v>
      </c>
      <c r="E40" s="16">
        <f t="shared" si="24"/>
        <v>1358913000.23</v>
      </c>
      <c r="F40" s="16">
        <f t="shared" si="24"/>
        <v>1552449942.69</v>
      </c>
      <c r="G40" s="16">
        <f t="shared" si="24"/>
        <v>1265004105.54</v>
      </c>
      <c r="H40" s="16">
        <f t="shared" ref="H40" si="25">G40-E40</f>
        <v>-93908894.6900001</v>
      </c>
      <c r="I40" s="16">
        <f t="shared" ref="I40" si="26">G40/E40*100</f>
        <v>93.089410825115</v>
      </c>
      <c r="J40" s="16">
        <f t="shared" ref="J40" si="27">G40-F40</f>
        <v>-287445837.15</v>
      </c>
      <c r="K40" s="16">
        <f t="shared" ref="K40" si="28">G40/F40*100</f>
        <v>81.484373231904</v>
      </c>
      <c r="L40" s="16">
        <f t="shared" ref="L40" si="29">G40-D40</f>
        <v>53247942.3800001</v>
      </c>
      <c r="M40" s="16">
        <f t="shared" ref="M40" si="30">G40/D40*100</f>
        <v>104.394278651007</v>
      </c>
    </row>
    <row r="41" spans="8:12">
      <c r="H41" s="36"/>
      <c r="J41" s="36"/>
      <c r="L41" s="36"/>
    </row>
    <row r="42" spans="8:12">
      <c r="H42" s="36"/>
      <c r="J42" s="36"/>
      <c r="L42" s="36"/>
    </row>
    <row r="43" spans="8:12">
      <c r="H43" s="36"/>
      <c r="J43" s="36"/>
      <c r="L43" s="36"/>
    </row>
  </sheetData>
  <mergeCells count="12">
    <mergeCell ref="B1:M1"/>
    <mergeCell ref="E3:G3"/>
    <mergeCell ref="H3:K3"/>
    <mergeCell ref="H4:I4"/>
    <mergeCell ref="J4:K4"/>
    <mergeCell ref="B3:B5"/>
    <mergeCell ref="C3:C5"/>
    <mergeCell ref="D4:D5"/>
    <mergeCell ref="E4:E5"/>
    <mergeCell ref="F4:F5"/>
    <mergeCell ref="G4:G5"/>
    <mergeCell ref="L3:M4"/>
  </mergeCells>
  <pageMargins left="0.2" right="0.21" top="0.72" bottom="0.354330708661417" header="0.31496062992126" footer="0.31496062992126"/>
  <pageSetup paperSize="9" scale="61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Доходы за 1 кв 2024г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Литвинова Ирина</cp:lastModifiedBy>
  <dcterms:created xsi:type="dcterms:W3CDTF">2006-09-28T05:33:00Z</dcterms:created>
  <dcterms:modified xsi:type="dcterms:W3CDTF">2024-11-18T12:55:48Z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31EA7B56DF004A36848E928A235A6F02_12</vt:lpwstr>
  </property>
  <property fmtid="{D5CDD505-2E9C-101B-9397-08002B2CF9AE}" pid="3" name="KSOProductBuildVer">
    <vt:lpwstr>1049-12.2.0.17545</vt:lpwstr>
  </property>
</Properties>
</file>