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8904"/>
  </bookViews>
  <sheets>
    <sheet name=" Расходы (9 месяцев 2024)" sheetId="3" r:id="rId1"/>
  </sheets>
  <definedNames>
    <definedName name="_xlnm._FilterDatabase" localSheetId="0" hidden="1">' Расходы (9 месяцев 2024)'!$B$3:$M$49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<sst xmlns="http://schemas.openxmlformats.org/spreadsheetml/2006/main" count="112" uniqueCount="100">
  <si>
    <t>Сведения об исполнении бюджета Апанасенковского муниципального округа Ставропольского края по расходам за 9 месяцев 2024 года в разрезе разделов и подразделов классификации расходов в сравнении с запланированными значениями на 2024 год и соответствующим периодом прошлого года</t>
  </si>
  <si>
    <t>(рублей)</t>
  </si>
  <si>
    <t xml:space="preserve">Раздел Подраздел </t>
  </si>
  <si>
    <t xml:space="preserve">Наименование </t>
  </si>
  <si>
    <t xml:space="preserve">2023 год </t>
  </si>
  <si>
    <t>2024 год</t>
  </si>
  <si>
    <t xml:space="preserve">Отклонение фактического исполнения 2024 года к соответствующему периоду 2023 года </t>
  </si>
  <si>
    <t>Исполнено за  
9 месяцев 2023 года</t>
  </si>
  <si>
    <t xml:space="preserve">Утвержденный план </t>
  </si>
  <si>
    <t>Уточненный план (сводная бюджетная роспись по состоянию на 01.10.2024 г.)</t>
  </si>
  <si>
    <t xml:space="preserve">Исполнение 
за  9 месяцев 2024 года
</t>
  </si>
  <si>
    <t xml:space="preserve">Отклонение фактического исполнения от первоначального плана </t>
  </si>
  <si>
    <t>Отклонение фактического исполнения от уточненного плана</t>
  </si>
  <si>
    <t xml:space="preserve">абс. сумма </t>
  </si>
  <si>
    <t>%</t>
  </si>
  <si>
    <t>01 00</t>
  </si>
  <si>
    <t xml:space="preserve">Общегосударственные вопросы </t>
  </si>
  <si>
    <t>0102</t>
  </si>
  <si>
    <t>Функционирование высшего должностного лица субъекта Российской Федерации и муниципального образования</t>
  </si>
  <si>
    <t>0103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</si>
  <si>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</si>
  <si>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</si>
  <si>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</si>
  <si>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0105</t>
  </si>
  <si>
    <t>Судебная система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</si>
  <si>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</si>
  <si>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</si>
  <si>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0107</t>
  </si>
  <si>
    <t>Обеспечение проведения выборов и референдумов</t>
  </si>
  <si>
    <t>0111</t>
  </si>
  <si>
    <t>Резервные фонды</t>
  </si>
  <si>
    <t>0113</t>
  </si>
  <si>
    <t>Другие общегосударственные вопросы</t>
  </si>
  <si>
    <t>0200</t>
  </si>
  <si>
    <t>НАЦИОНАЛЬНАЯ ОБОРОНА</t>
  </si>
  <si>
    <t>0203</t>
  </si>
  <si>
    <t>Мобилизационная и вневойсковая подготовка</t>
  </si>
  <si>
    <t>0300</t>
  </si>
  <si>
    <t>НАЦИОНАЛЬНАЯ БЕЗОПАСНОСТЬ И ПРАВООХРАНИТЕЛЬНАЯ ДЕЯТЕЛЬНОСТЬ</t>
  </si>
  <si>
    <t>0310</t>
  </si>
  <si>
    <t>Защита населения и территории от чрезвычайных ситуаций природного и техногенного характера, пожарная безопасность</t>
  </si>
  <si>
    <t>0311</t>
  </si>
  <si>
    <t>Миграционная политика</t>
  </si>
  <si>
    <t>0400</t>
  </si>
  <si>
    <t>НАЦИОНАЛЬНАЯ ЭКОНОМИКА</t>
  </si>
  <si>
    <t>0405</t>
  </si>
  <si>
    <t>Сельское хозяйство и рыболовство</t>
  </si>
  <si>
    <t>0408</t>
  </si>
  <si>
    <t>Транспорт</t>
  </si>
  <si>
    <t>0409</t>
  </si>
  <si>
    <t>Дорожное хозяйство (дорожные фонды)</t>
  </si>
  <si>
    <t>0412</t>
  </si>
  <si>
    <t>Другие вопросы в области национальной экономики</t>
  </si>
  <si>
    <t>0500</t>
  </si>
  <si>
    <t>ЖИЛИЩНО-КОММУНАЛЬНОЕ ХОЗЯЙСТВО</t>
  </si>
  <si>
    <t>-</t>
  </si>
  <si>
    <t>0503</t>
  </si>
  <si>
    <t>Благоустройство</t>
  </si>
  <si>
    <t>05 05</t>
  </si>
  <si>
    <t xml:space="preserve">Другие вопросы в области жилищно-коммунального  хозяйства </t>
  </si>
  <si>
    <t>0600</t>
  </si>
  <si>
    <t>ОХРАНА ОКРУЖАЮЩЕЙ СРЕДЫ</t>
  </si>
  <si>
    <t>0605</t>
  </si>
  <si>
    <t>Другие вопросы в области охраны окружающей среды</t>
  </si>
  <si>
    <t>0700</t>
  </si>
  <si>
    <t>ОБРАЗОВАНИЕ</t>
  </si>
  <si>
    <t>0701</t>
  </si>
  <si>
    <t>Дошкольное образование</t>
  </si>
  <si>
    <t>0702</t>
  </si>
  <si>
    <t>Общее образование</t>
  </si>
  <si>
    <t>0703</t>
  </si>
  <si>
    <t>Дополнительное образование детей</t>
  </si>
  <si>
    <t>0707</t>
  </si>
  <si>
    <t>Молодежная политика</t>
  </si>
  <si>
    <t>0709</t>
  </si>
  <si>
    <t>Другие вопросы в области образования</t>
  </si>
  <si>
    <t>0800</t>
  </si>
  <si>
    <t>КУЛЬТУРА, КИНЕМАТОГРАФИЯ</t>
  </si>
  <si>
    <t>0801</t>
  </si>
  <si>
    <t>Культура</t>
  </si>
  <si>
    <t>0804</t>
  </si>
  <si>
    <t>Другие вопросы в области культуры, кинематографии</t>
  </si>
  <si>
    <t>1000</t>
  </si>
  <si>
    <t>СОЦИАЛЬНАЯ ПОЛИТИКА</t>
  </si>
  <si>
    <t>1003</t>
  </si>
  <si>
    <t>Социальное обеспечение населения</t>
  </si>
  <si>
    <t>1004</t>
  </si>
  <si>
    <t>Охрана семьи и детства</t>
  </si>
  <si>
    <t>1006</t>
  </si>
  <si>
    <t>Другие вопросы в области социальной политики</t>
  </si>
  <si>
    <t>1100</t>
  </si>
  <si>
    <t>ФИЗИЧЕСКАЯ КУЛЬТУРА И СПОРТ</t>
  </si>
  <si>
    <t>1101</t>
  </si>
  <si>
    <t>Физическая культура</t>
  </si>
  <si>
    <t>Массовый спорт</t>
  </si>
  <si>
    <t>1300</t>
  </si>
  <si>
    <t>ОБСЛУЖИВАНИЕ ГОСУДАРСТВЕННОГО И МУНИЦИПАЛЬНОГО ДОЛГА</t>
  </si>
  <si>
    <t>1301</t>
  </si>
  <si>
    <t>Обслуживание государственного внутреннего и муниципального долга</t>
  </si>
  <si>
    <t xml:space="preserve">ИТОГО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</si>
</sst>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#\ ##0.00"/>
    <numFmt numFmtId="181" formatCode="&quot;&quot;###\ ##0.00"/>
  </numFmts>
  <fonts count="29">
    <font>
      <sz val="11"/>
      <color theme="1"/>
      <name val="Calibri"/>
      <charset val="204"/>
      <scheme val="minor"/>
    </font>
    <font>
      <sz val="11"/>
      <name val="Times New Roman"/>
      <charset val="204"/>
    </font>
    <font>
      <b/>
      <sz val="14"/>
      <name val="Times New Roman"/>
      <charset val="204"/>
    </font>
    <font>
      <b/>
      <sz val="12"/>
      <name val="Times New Roman"/>
      <charset val="204"/>
    </font>
    <font>
      <b/>
      <sz val="11"/>
      <name val="Times New Roman"/>
      <charset val="204"/>
    </font>
    <font>
      <b/>
      <sz val="12"/>
      <color indexed="8"/>
      <name val="Times New Roman"/>
      <charset val="204"/>
    </font>
    <font>
      <sz val="12"/>
      <color indexed="8"/>
      <name val="Times New Roman"/>
      <charset val="204"/>
    </font>
    <font>
      <sz val="12"/>
      <name val="Times New Roman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0"/>
      <name val="Arial"/>
      <charset val="204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2" tint="-0.0999786370433668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medium">
        <color theme="2" tint="-0.499984740745262"/>
      </left>
      <right style="medium">
        <color theme="2" tint="-0.499984740745262"/>
      </right>
      <top style="medium">
        <color theme="2" tint="-0.499984740745262"/>
      </top>
      <bottom style="medium">
        <color theme="2" tint="-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176" fontId="8" fillId="0" borderId="0" applyFont="0" applyFill="0" applyBorder="0" applyAlignment="0" applyProtection="0">
      <alignment vertical="center"/>
    </xf>
    <xf numFmtId="177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178" fontId="8" fillId="0" borderId="0" applyFont="0" applyFill="0" applyBorder="0" applyAlignment="0" applyProtection="0">
      <alignment vertical="center"/>
    </xf>
    <xf numFmtId="179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5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6" borderId="5" applyNumberFormat="0" applyAlignment="0" applyProtection="0">
      <alignment vertical="center"/>
    </xf>
    <xf numFmtId="0" fontId="18" fillId="7" borderId="6" applyNumberFormat="0" applyAlignment="0" applyProtection="0">
      <alignment vertical="center"/>
    </xf>
    <xf numFmtId="0" fontId="19" fillId="7" borderId="5" applyNumberFormat="0" applyAlignment="0" applyProtection="0">
      <alignment vertical="center"/>
    </xf>
    <xf numFmtId="0" fontId="20" fillId="8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8" fillId="0" borderId="0"/>
    <xf numFmtId="0" fontId="28" fillId="0" borderId="0"/>
  </cellStyleXfs>
  <cellXfs count="34">
    <xf numFmtId="0" fontId="0" fillId="0" borderId="0" xfId="0"/>
    <xf numFmtId="0" fontId="1" fillId="2" borderId="0" xfId="0" applyFont="1" applyFill="1"/>
    <xf numFmtId="0" fontId="1" fillId="0" borderId="0" xfId="0" applyFont="1"/>
    <xf numFmtId="0" fontId="1" fillId="0" borderId="0" xfId="0" applyFont="1" applyFill="1"/>
    <xf numFmtId="0" fontId="2" fillId="0" borderId="0" xfId="0" applyFont="1" applyAlignment="1">
      <alignment horizontal="center" wrapText="1"/>
    </xf>
    <xf numFmtId="0" fontId="3" fillId="3" borderId="1" xfId="0" applyFont="1" applyFill="1" applyBorder="1" applyAlignment="1">
      <alignment horizontal="center" vertical="center" wrapText="1" readingOrder="1"/>
    </xf>
    <xf numFmtId="0" fontId="4" fillId="3" borderId="1" xfId="0" applyFont="1" applyFill="1" applyBorder="1" applyAlignment="1">
      <alignment horizontal="center" vertical="center" readingOrder="1"/>
    </xf>
    <xf numFmtId="0" fontId="3" fillId="4" borderId="1" xfId="0" applyFont="1" applyFill="1" applyBorder="1" applyAlignment="1">
      <alignment horizontal="center" vertical="center" wrapText="1" readingOrder="1"/>
    </xf>
    <xf numFmtId="180" fontId="3" fillId="4" borderId="1" xfId="0" applyNumberFormat="1" applyFont="1" applyFill="1" applyBorder="1" applyAlignment="1">
      <alignment horizontal="center" vertical="center" wrapText="1" readingOrder="1"/>
    </xf>
    <xf numFmtId="181" fontId="5" fillId="0" borderId="1" xfId="0" applyNumberFormat="1" applyFont="1" applyBorder="1" applyAlignment="1">
      <alignment horizontal="center" vertical="center" wrapText="1" readingOrder="1"/>
    </xf>
    <xf numFmtId="181" fontId="6" fillId="0" borderId="1" xfId="0" applyNumberFormat="1" applyFont="1" applyBorder="1" applyAlignment="1">
      <alignment horizontal="center" vertical="center" wrapText="1" readingOrder="1"/>
    </xf>
    <xf numFmtId="180" fontId="7" fillId="0" borderId="1" xfId="49" applyNumberFormat="1" applyFont="1" applyFill="1" applyBorder="1" applyAlignment="1" applyProtection="1">
      <alignment horizontal="center" vertical="center" wrapText="1"/>
      <protection hidden="1"/>
    </xf>
    <xf numFmtId="180" fontId="7" fillId="0" borderId="1" xfId="0" applyNumberFormat="1" applyFont="1" applyFill="1" applyBorder="1" applyAlignment="1">
      <alignment horizontal="center" vertical="center" wrapText="1" readingOrder="1"/>
    </xf>
    <xf numFmtId="180" fontId="7" fillId="0" borderId="1" xfId="0" applyNumberFormat="1" applyFont="1" applyFill="1" applyBorder="1" applyAlignment="1" applyProtection="1">
      <alignment horizontal="center" vertical="center" wrapText="1"/>
      <protection hidden="1"/>
    </xf>
    <xf numFmtId="180" fontId="7" fillId="2" borderId="1" xfId="0" applyNumberFormat="1" applyFont="1" applyFill="1" applyBorder="1" applyAlignment="1">
      <alignment horizontal="center" vertical="center" wrapText="1" readingOrder="1"/>
    </xf>
    <xf numFmtId="180" fontId="7" fillId="0" borderId="1" xfId="49" applyNumberFormat="1" applyFont="1" applyFill="1" applyBorder="1" applyAlignment="1" applyProtection="1">
      <alignment horizontal="center" vertical="center"/>
      <protection hidden="1"/>
    </xf>
    <xf numFmtId="180" fontId="7" fillId="0" borderId="1" xfId="0" applyNumberFormat="1" applyFont="1" applyFill="1" applyBorder="1" applyAlignment="1" applyProtection="1">
      <alignment horizontal="center" vertical="center"/>
      <protection hidden="1"/>
    </xf>
    <xf numFmtId="49" fontId="5" fillId="0" borderId="1" xfId="0" applyNumberFormat="1" applyFont="1" applyBorder="1" applyAlignment="1">
      <alignment horizontal="center" vertical="center" wrapText="1" readingOrder="1"/>
    </xf>
    <xf numFmtId="181" fontId="5" fillId="4" borderId="1" xfId="0" applyNumberFormat="1" applyFont="1" applyFill="1" applyBorder="1" applyAlignment="1">
      <alignment horizontal="center" vertical="center" wrapText="1" readingOrder="1"/>
    </xf>
    <xf numFmtId="180" fontId="7" fillId="0" borderId="1" xfId="50" applyNumberFormat="1" applyFont="1" applyFill="1" applyBorder="1" applyAlignment="1" applyProtection="1">
      <alignment horizontal="center" vertical="center" wrapText="1"/>
      <protection hidden="1"/>
    </xf>
    <xf numFmtId="180" fontId="7" fillId="0" borderId="1" xfId="50" applyNumberFormat="1" applyFont="1" applyFill="1" applyBorder="1" applyAlignment="1" applyProtection="1">
      <alignment horizontal="center" vertical="center"/>
      <protection hidden="1"/>
    </xf>
    <xf numFmtId="0" fontId="3" fillId="2" borderId="1" xfId="0" applyFont="1" applyFill="1" applyBorder="1" applyAlignment="1">
      <alignment horizontal="center" vertical="center" wrapText="1" readingOrder="1"/>
    </xf>
    <xf numFmtId="0" fontId="7" fillId="2" borderId="1" xfId="0" applyFont="1" applyFill="1" applyBorder="1" applyAlignment="1">
      <alignment horizontal="center" vertical="center" wrapText="1" readingOrder="1"/>
    </xf>
    <xf numFmtId="49" fontId="5" fillId="4" borderId="1" xfId="0" applyNumberFormat="1" applyFont="1" applyFill="1" applyBorder="1" applyAlignment="1">
      <alignment horizontal="center" vertical="center" wrapText="1" readingOrder="1"/>
    </xf>
    <xf numFmtId="181" fontId="5" fillId="0" borderId="1" xfId="0" applyNumberFormat="1" applyFont="1" applyFill="1" applyBorder="1" applyAlignment="1">
      <alignment horizontal="center" vertical="center" wrapText="1" readingOrder="1"/>
    </xf>
    <xf numFmtId="181" fontId="6" fillId="0" borderId="1" xfId="0" applyNumberFormat="1" applyFont="1" applyFill="1" applyBorder="1" applyAlignment="1">
      <alignment horizontal="center" vertical="center" wrapText="1" readingOrder="1"/>
    </xf>
    <xf numFmtId="180" fontId="7" fillId="0" borderId="1" xfId="0" applyNumberFormat="1" applyFont="1" applyFill="1" applyBorder="1" applyAlignment="1">
      <alignment horizontal="center" vertical="center"/>
    </xf>
    <xf numFmtId="180" fontId="3" fillId="3" borderId="1" xfId="0" applyNumberFormat="1" applyFont="1" applyFill="1" applyBorder="1" applyAlignment="1">
      <alignment horizontal="center" vertical="center" wrapText="1" readingOrder="1"/>
    </xf>
    <xf numFmtId="180" fontId="1" fillId="0" borderId="0" xfId="0" applyNumberFormat="1" applyFont="1"/>
    <xf numFmtId="0" fontId="1" fillId="0" borderId="0" xfId="0" applyFont="1" applyAlignment="1">
      <alignment horizontal="right"/>
    </xf>
    <xf numFmtId="10" fontId="3" fillId="4" borderId="1" xfId="0" applyNumberFormat="1" applyFont="1" applyFill="1" applyBorder="1" applyAlignment="1">
      <alignment horizontal="center" vertical="center" wrapText="1" readingOrder="1"/>
    </xf>
    <xf numFmtId="10" fontId="7" fillId="0" borderId="1" xfId="0" applyNumberFormat="1" applyFont="1" applyFill="1" applyBorder="1" applyAlignment="1">
      <alignment horizontal="center" vertical="center" wrapText="1" readingOrder="1"/>
    </xf>
    <xf numFmtId="10" fontId="3" fillId="0" borderId="1" xfId="0" applyNumberFormat="1" applyFont="1" applyFill="1" applyBorder="1" applyAlignment="1">
      <alignment horizontal="center" vertical="center" wrapText="1" readingOrder="1"/>
    </xf>
    <xf numFmtId="10" fontId="3" fillId="3" borderId="1" xfId="0" applyNumberFormat="1" applyFont="1" applyFill="1" applyBorder="1" applyAlignment="1">
      <alignment horizontal="center" vertical="center" wrapText="1" readingOrder="1"/>
    </xf>
  </cellXfs>
  <cellStyles count="51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2" xfId="49"/>
    <cellStyle name="Обычный 3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M53"/>
  <sheetViews>
    <sheetView tabSelected="1" zoomScale="80" zoomScaleNormal="80" workbookViewId="0">
      <pane xSplit="3" ySplit="5" topLeftCell="D37" activePane="bottomRight" state="frozen"/>
      <selection/>
      <selection pane="topRight"/>
      <selection pane="bottomLeft"/>
      <selection pane="bottomRight" activeCell="H43" sqref="H43"/>
    </sheetView>
  </sheetViews>
  <sheetFormatPr defaultColWidth="9" defaultRowHeight="13.8"/>
  <cols>
    <col min="1" max="1" width="2.28703703703704" style="2" customWidth="1"/>
    <col min="2" max="2" width="14.5740740740741" style="2" customWidth="1"/>
    <col min="3" max="3" width="54.1388888888889" style="2" customWidth="1"/>
    <col min="4" max="4" width="23.8518518518519" style="2" customWidth="1"/>
    <col min="5" max="5" width="19.8518518518519" style="2" customWidth="1"/>
    <col min="6" max="6" width="24.287037037037" style="3" customWidth="1"/>
    <col min="7" max="7" width="20" style="3" customWidth="1"/>
    <col min="8" max="8" width="21.5740740740741" style="2" customWidth="1"/>
    <col min="9" max="9" width="18" style="2" customWidth="1"/>
    <col min="10" max="10" width="19.4259259259259" style="2" customWidth="1"/>
    <col min="11" max="11" width="18" style="2" customWidth="1"/>
    <col min="12" max="12" width="17.1388888888889" style="2" customWidth="1"/>
    <col min="13" max="13" width="14.4259259259259" style="2" customWidth="1"/>
    <col min="14" max="16384" width="9.13888888888889" style="2"/>
  </cols>
  <sheetData>
    <row r="1" ht="48" customHeight="1" spans="2:13">
      <c r="B1" s="4" t="s">
        <v>0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ht="14.55" spans="13:13">
      <c r="M2" s="29" t="s">
        <v>1</v>
      </c>
    </row>
    <row r="3" ht="21" customHeight="1" spans="2:13">
      <c r="B3" s="5" t="s">
        <v>2</v>
      </c>
      <c r="C3" s="5" t="s">
        <v>3</v>
      </c>
      <c r="D3" s="5" t="s">
        <v>4</v>
      </c>
      <c r="E3" s="5" t="s">
        <v>5</v>
      </c>
      <c r="F3" s="6"/>
      <c r="G3" s="6"/>
      <c r="H3" s="5" t="s">
        <v>5</v>
      </c>
      <c r="I3" s="5"/>
      <c r="J3" s="5"/>
      <c r="K3" s="5"/>
      <c r="L3" s="5" t="s">
        <v>6</v>
      </c>
      <c r="M3" s="5"/>
    </row>
    <row r="4" ht="48.75" customHeight="1" spans="2:13">
      <c r="B4" s="5"/>
      <c r="C4" s="5"/>
      <c r="D4" s="5" t="s">
        <v>7</v>
      </c>
      <c r="E4" s="5" t="s">
        <v>8</v>
      </c>
      <c r="F4" s="5" t="s">
        <v>9</v>
      </c>
      <c r="G4" s="5" t="s">
        <v>10</v>
      </c>
      <c r="H4" s="5" t="s">
        <v>11</v>
      </c>
      <c r="I4" s="5"/>
      <c r="J4" s="5" t="s">
        <v>12</v>
      </c>
      <c r="K4" s="5"/>
      <c r="L4" s="5"/>
      <c r="M4" s="5"/>
    </row>
    <row r="5" ht="26.25" customHeight="1" spans="2:13">
      <c r="B5" s="5"/>
      <c r="C5" s="5"/>
      <c r="D5" s="5"/>
      <c r="E5" s="5"/>
      <c r="F5" s="5"/>
      <c r="G5" s="5"/>
      <c r="H5" s="5" t="s">
        <v>13</v>
      </c>
      <c r="I5" s="5" t="s">
        <v>14</v>
      </c>
      <c r="J5" s="5" t="s">
        <v>13</v>
      </c>
      <c r="K5" s="5" t="s">
        <v>14</v>
      </c>
      <c r="L5" s="5" t="s">
        <v>13</v>
      </c>
      <c r="M5" s="5" t="s">
        <v>14</v>
      </c>
    </row>
    <row r="6" ht="30" customHeight="1" spans="2:13">
      <c r="B6" s="7" t="s">
        <v>15</v>
      </c>
      <c r="C6" s="7" t="s">
        <v>16</v>
      </c>
      <c r="D6" s="8">
        <f>D7+D8+D9+D10+D11++D13+D14</f>
        <v>119985219.62</v>
      </c>
      <c r="E6" s="8">
        <f t="shared" ref="E6:G6" si="0">E7+E8+E9+E10+E11++E13+E14</f>
        <v>207896295.93</v>
      </c>
      <c r="F6" s="8">
        <f t="shared" si="0"/>
        <v>211859283.36</v>
      </c>
      <c r="G6" s="8">
        <f t="shared" si="0"/>
        <v>133119056.53</v>
      </c>
      <c r="H6" s="8">
        <f>G6-E6</f>
        <v>-74777239.4</v>
      </c>
      <c r="I6" s="30">
        <f>G6/E6</f>
        <v>0.640314710440161</v>
      </c>
      <c r="J6" s="8">
        <f>G6-F6</f>
        <v>-78740226.83</v>
      </c>
      <c r="K6" s="30">
        <f>G6/F6</f>
        <v>0.628337141610163</v>
      </c>
      <c r="L6" s="8">
        <f>G6-D6</f>
        <v>13133836.91</v>
      </c>
      <c r="M6" s="30">
        <f>G6/D6</f>
        <v>1.10946212334816</v>
      </c>
    </row>
    <row r="7" ht="47.55" spans="2:13">
      <c r="B7" s="9" t="s">
        <v>17</v>
      </c>
      <c r="C7" s="10" t="s">
        <v>18</v>
      </c>
      <c r="D7" s="11">
        <v>1731567.68</v>
      </c>
      <c r="E7" s="12">
        <v>1824460</v>
      </c>
      <c r="F7" s="13">
        <v>2550887.17</v>
      </c>
      <c r="G7" s="13">
        <v>1895306.24</v>
      </c>
      <c r="H7" s="14">
        <f>G7-E7</f>
        <v>70846.24</v>
      </c>
      <c r="I7" s="31">
        <f t="shared" ref="I7:I49" si="1">G7/E7</f>
        <v>1.03883134735757</v>
      </c>
      <c r="J7" s="12">
        <f>G7-F7</f>
        <v>-655580.93</v>
      </c>
      <c r="K7" s="31">
        <f t="shared" ref="K7:K49" si="2">G7/F7</f>
        <v>0.742998852434543</v>
      </c>
      <c r="L7" s="12">
        <f>G7-D7</f>
        <v>163738.56</v>
      </c>
      <c r="M7" s="31">
        <f t="shared" ref="M7:M49" si="3">G7/D7</f>
        <v>1.09456087792075</v>
      </c>
    </row>
    <row r="8" ht="63.15" spans="2:13">
      <c r="B8" s="9" t="s">
        <v>19</v>
      </c>
      <c r="C8" s="10" t="s">
        <v>20</v>
      </c>
      <c r="D8" s="11">
        <v>3249384.93</v>
      </c>
      <c r="E8" s="12">
        <v>4624210</v>
      </c>
      <c r="F8" s="13">
        <v>4902410</v>
      </c>
      <c r="G8" s="13">
        <v>3631559.34</v>
      </c>
      <c r="H8" s="14">
        <f t="shared" ref="H8:H14" si="4">G8-E8</f>
        <v>-992650.66</v>
      </c>
      <c r="I8" s="31">
        <f t="shared" si="1"/>
        <v>0.785336163366283</v>
      </c>
      <c r="J8" s="12">
        <f t="shared" ref="J8:J14" si="5">G8-F8</f>
        <v>-1270850.66</v>
      </c>
      <c r="K8" s="31">
        <f t="shared" si="2"/>
        <v>0.740770221176931</v>
      </c>
      <c r="L8" s="12">
        <f t="shared" ref="L8:L14" si="6">G8-D8</f>
        <v>382174.41</v>
      </c>
      <c r="M8" s="31">
        <f t="shared" si="3"/>
        <v>1.11761438494762</v>
      </c>
    </row>
    <row r="9" ht="63.15" spans="2:13">
      <c r="B9" s="9" t="s">
        <v>21</v>
      </c>
      <c r="C9" s="10" t="s">
        <v>22</v>
      </c>
      <c r="D9" s="11">
        <v>37636771.36</v>
      </c>
      <c r="E9" s="12">
        <v>48366983.04</v>
      </c>
      <c r="F9" s="13">
        <v>52543583.47</v>
      </c>
      <c r="G9" s="13">
        <v>34212419.26</v>
      </c>
      <c r="H9" s="14">
        <f t="shared" si="4"/>
        <v>-14154563.78</v>
      </c>
      <c r="I9" s="31">
        <f t="shared" si="1"/>
        <v>0.707350698961438</v>
      </c>
      <c r="J9" s="12">
        <f t="shared" si="5"/>
        <v>-18331164.21</v>
      </c>
      <c r="K9" s="31">
        <f t="shared" si="2"/>
        <v>0.651124590303852</v>
      </c>
      <c r="L9" s="12">
        <f t="shared" si="6"/>
        <v>-3424352.1</v>
      </c>
      <c r="M9" s="31">
        <f t="shared" si="3"/>
        <v>0.909015784928901</v>
      </c>
    </row>
    <row r="10" ht="16.35" spans="2:13">
      <c r="B10" s="9" t="s">
        <v>23</v>
      </c>
      <c r="C10" s="10" t="s">
        <v>24</v>
      </c>
      <c r="D10" s="15">
        <v>0</v>
      </c>
      <c r="E10" s="12">
        <v>6328.3</v>
      </c>
      <c r="F10" s="13">
        <v>6328.3</v>
      </c>
      <c r="G10" s="16">
        <v>0</v>
      </c>
      <c r="H10" s="14">
        <f t="shared" si="4"/>
        <v>-6328.3</v>
      </c>
      <c r="I10" s="31">
        <f t="shared" si="1"/>
        <v>0</v>
      </c>
      <c r="J10" s="12">
        <f t="shared" si="5"/>
        <v>-6328.3</v>
      </c>
      <c r="K10" s="31">
        <f t="shared" si="2"/>
        <v>0</v>
      </c>
      <c r="L10" s="12">
        <f t="shared" si="6"/>
        <v>0</v>
      </c>
      <c r="M10" s="31">
        <v>0</v>
      </c>
    </row>
    <row r="11" ht="47.55" spans="2:13">
      <c r="B11" s="9" t="s">
        <v>25</v>
      </c>
      <c r="C11" s="10" t="s">
        <v>26</v>
      </c>
      <c r="D11" s="11">
        <v>12583407.84</v>
      </c>
      <c r="E11" s="12">
        <v>17398850</v>
      </c>
      <c r="F11" s="13">
        <v>19303419.42</v>
      </c>
      <c r="G11" s="13">
        <v>13717108.47</v>
      </c>
      <c r="H11" s="14">
        <f t="shared" si="4"/>
        <v>-3681741.53</v>
      </c>
      <c r="I11" s="31">
        <f t="shared" si="1"/>
        <v>0.788391673587622</v>
      </c>
      <c r="J11" s="12">
        <f t="shared" si="5"/>
        <v>-5586310.95</v>
      </c>
      <c r="K11" s="31">
        <f t="shared" si="2"/>
        <v>0.710605109465108</v>
      </c>
      <c r="L11" s="12">
        <f t="shared" si="6"/>
        <v>1133700.63</v>
      </c>
      <c r="M11" s="31">
        <f t="shared" si="3"/>
        <v>1.09009488084748</v>
      </c>
    </row>
    <row r="12" ht="16.35" spans="2:13">
      <c r="B12" s="17" t="s">
        <v>27</v>
      </c>
      <c r="C12" s="10" t="s">
        <v>28</v>
      </c>
      <c r="D12" s="15">
        <v>0</v>
      </c>
      <c r="E12" s="15">
        <v>0</v>
      </c>
      <c r="F12" s="16">
        <v>0</v>
      </c>
      <c r="G12" s="16">
        <v>0</v>
      </c>
      <c r="H12" s="14">
        <f t="shared" si="4"/>
        <v>0</v>
      </c>
      <c r="I12" s="31">
        <v>0</v>
      </c>
      <c r="J12" s="12">
        <f t="shared" ref="J12" si="7">G12-F12</f>
        <v>0</v>
      </c>
      <c r="K12" s="31">
        <v>0</v>
      </c>
      <c r="L12" s="12">
        <f t="shared" ref="L12" si="8">G12-D12</f>
        <v>0</v>
      </c>
      <c r="M12" s="31">
        <v>0</v>
      </c>
    </row>
    <row r="13" ht="16.35" spans="2:13">
      <c r="B13" s="9" t="s">
        <v>29</v>
      </c>
      <c r="C13" s="10" t="s">
        <v>30</v>
      </c>
      <c r="D13" s="15">
        <v>0</v>
      </c>
      <c r="E13" s="12">
        <v>7300000</v>
      </c>
      <c r="F13" s="13">
        <v>1702100</v>
      </c>
      <c r="G13" s="16">
        <v>0</v>
      </c>
      <c r="H13" s="14">
        <f t="shared" si="4"/>
        <v>-7300000</v>
      </c>
      <c r="I13" s="31">
        <f t="shared" si="1"/>
        <v>0</v>
      </c>
      <c r="J13" s="12">
        <f t="shared" si="5"/>
        <v>-1702100</v>
      </c>
      <c r="K13" s="31">
        <f t="shared" si="2"/>
        <v>0</v>
      </c>
      <c r="L13" s="12">
        <f t="shared" si="6"/>
        <v>0</v>
      </c>
      <c r="M13" s="31">
        <v>0</v>
      </c>
    </row>
    <row r="14" ht="16.35" spans="2:13">
      <c r="B14" s="9" t="s">
        <v>31</v>
      </c>
      <c r="C14" s="10" t="s">
        <v>32</v>
      </c>
      <c r="D14" s="11">
        <v>64784087.81</v>
      </c>
      <c r="E14" s="12">
        <v>128375464.59</v>
      </c>
      <c r="F14" s="13">
        <v>130850555</v>
      </c>
      <c r="G14" s="13">
        <v>79662663.22</v>
      </c>
      <c r="H14" s="14">
        <f t="shared" si="4"/>
        <v>-48712801.37</v>
      </c>
      <c r="I14" s="31">
        <f t="shared" si="1"/>
        <v>0.620544303184593</v>
      </c>
      <c r="J14" s="12">
        <f t="shared" si="5"/>
        <v>-51187891.78</v>
      </c>
      <c r="K14" s="31">
        <f t="shared" si="2"/>
        <v>0.608806460316504</v>
      </c>
      <c r="L14" s="12">
        <f t="shared" si="6"/>
        <v>14878575.41</v>
      </c>
      <c r="M14" s="31">
        <f>G14/D14</f>
        <v>1.22966404117067</v>
      </c>
    </row>
    <row r="15" ht="30" customHeight="1" spans="2:13">
      <c r="B15" s="18" t="s">
        <v>33</v>
      </c>
      <c r="C15" s="18" t="s">
        <v>34</v>
      </c>
      <c r="D15" s="8">
        <f>D16</f>
        <v>640953.31</v>
      </c>
      <c r="E15" s="8">
        <f t="shared" ref="E15:G15" si="9">E16</f>
        <v>1425440</v>
      </c>
      <c r="F15" s="8">
        <f t="shared" si="9"/>
        <v>1425440</v>
      </c>
      <c r="G15" s="8">
        <f t="shared" si="9"/>
        <v>826304.04</v>
      </c>
      <c r="H15" s="8">
        <f t="shared" ref="H15:H49" si="10">G15-E15</f>
        <v>-599135.96</v>
      </c>
      <c r="I15" s="30">
        <f t="shared" si="1"/>
        <v>0.579683494219329</v>
      </c>
      <c r="J15" s="8">
        <f t="shared" ref="J15:J49" si="11">G15-F15</f>
        <v>-599135.96</v>
      </c>
      <c r="K15" s="30">
        <f t="shared" si="2"/>
        <v>0.579683494219329</v>
      </c>
      <c r="L15" s="8">
        <f t="shared" ref="L15:L49" si="12">G15-D15</f>
        <v>185350.73</v>
      </c>
      <c r="M15" s="30">
        <f t="shared" si="3"/>
        <v>1.28917976880406</v>
      </c>
    </row>
    <row r="16" ht="16.35" spans="2:13">
      <c r="B16" s="9" t="s">
        <v>35</v>
      </c>
      <c r="C16" s="10" t="s">
        <v>36</v>
      </c>
      <c r="D16" s="11">
        <v>640953.31</v>
      </c>
      <c r="E16" s="12">
        <v>1425440</v>
      </c>
      <c r="F16" s="13">
        <v>1425440</v>
      </c>
      <c r="G16" s="13">
        <v>826304.04</v>
      </c>
      <c r="H16" s="12">
        <f t="shared" si="10"/>
        <v>-599135.96</v>
      </c>
      <c r="I16" s="31">
        <f t="shared" si="1"/>
        <v>0.579683494219329</v>
      </c>
      <c r="J16" s="12">
        <f t="shared" si="11"/>
        <v>-599135.96</v>
      </c>
      <c r="K16" s="31">
        <f t="shared" si="2"/>
        <v>0.579683494219329</v>
      </c>
      <c r="L16" s="12">
        <f t="shared" si="12"/>
        <v>185350.73</v>
      </c>
      <c r="M16" s="31">
        <f t="shared" si="3"/>
        <v>1.28917976880406</v>
      </c>
    </row>
    <row r="17" ht="30" customHeight="1" spans="2:13">
      <c r="B17" s="18" t="s">
        <v>37</v>
      </c>
      <c r="C17" s="18" t="s">
        <v>38</v>
      </c>
      <c r="D17" s="8">
        <f>D18+D19</f>
        <v>9696631.82</v>
      </c>
      <c r="E17" s="8">
        <f t="shared" ref="E17:G17" si="13">E18+E19</f>
        <v>10649340</v>
      </c>
      <c r="F17" s="8">
        <f t="shared" si="13"/>
        <v>11249156.4</v>
      </c>
      <c r="G17" s="8">
        <f t="shared" si="13"/>
        <v>7484860.74</v>
      </c>
      <c r="H17" s="8">
        <f t="shared" si="10"/>
        <v>-3164479.26</v>
      </c>
      <c r="I17" s="30">
        <f t="shared" si="1"/>
        <v>0.702847382091285</v>
      </c>
      <c r="J17" s="8">
        <f t="shared" si="11"/>
        <v>-3764295.66</v>
      </c>
      <c r="K17" s="30">
        <f t="shared" si="2"/>
        <v>0.665370848608701</v>
      </c>
      <c r="L17" s="8">
        <f t="shared" si="12"/>
        <v>-2211771.08</v>
      </c>
      <c r="M17" s="30">
        <f t="shared" si="3"/>
        <v>0.771903159668488</v>
      </c>
    </row>
    <row r="18" ht="47.55" spans="2:13">
      <c r="B18" s="9" t="s">
        <v>39</v>
      </c>
      <c r="C18" s="10" t="s">
        <v>40</v>
      </c>
      <c r="D18" s="11">
        <v>7541654.9</v>
      </c>
      <c r="E18" s="12">
        <v>10649340</v>
      </c>
      <c r="F18" s="11">
        <v>11249156.4</v>
      </c>
      <c r="G18" s="11">
        <v>7484860.74</v>
      </c>
      <c r="H18" s="12">
        <f t="shared" si="10"/>
        <v>-3164479.26</v>
      </c>
      <c r="I18" s="31">
        <f t="shared" si="1"/>
        <v>0.702847382091285</v>
      </c>
      <c r="J18" s="12">
        <f t="shared" si="11"/>
        <v>-3764295.66</v>
      </c>
      <c r="K18" s="31">
        <f t="shared" si="2"/>
        <v>0.665370848608701</v>
      </c>
      <c r="L18" s="12">
        <f t="shared" si="12"/>
        <v>-56794.1600000001</v>
      </c>
      <c r="M18" s="31">
        <f t="shared" si="3"/>
        <v>0.992469270902332</v>
      </c>
    </row>
    <row r="19" ht="16.35" spans="2:13">
      <c r="B19" s="17" t="s">
        <v>41</v>
      </c>
      <c r="C19" s="10" t="s">
        <v>42</v>
      </c>
      <c r="D19" s="19">
        <v>2154976.92</v>
      </c>
      <c r="E19" s="16">
        <v>0</v>
      </c>
      <c r="F19" s="16">
        <v>0</v>
      </c>
      <c r="G19" s="16">
        <v>0</v>
      </c>
      <c r="H19" s="14">
        <f t="shared" si="10"/>
        <v>0</v>
      </c>
      <c r="I19" s="31">
        <v>0</v>
      </c>
      <c r="J19" s="12">
        <f t="shared" si="11"/>
        <v>0</v>
      </c>
      <c r="K19" s="31">
        <v>0</v>
      </c>
      <c r="L19" s="12">
        <f t="shared" si="12"/>
        <v>-2154976.92</v>
      </c>
      <c r="M19" s="31">
        <f t="shared" si="3"/>
        <v>0</v>
      </c>
    </row>
    <row r="20" ht="30" customHeight="1" spans="2:13">
      <c r="B20" s="18" t="s">
        <v>43</v>
      </c>
      <c r="C20" s="18" t="s">
        <v>44</v>
      </c>
      <c r="D20" s="8">
        <f>D21+D22+D23+D24</f>
        <v>183370217.28</v>
      </c>
      <c r="E20" s="8">
        <f t="shared" ref="E20:G20" si="14">E21+E22+E23+E24</f>
        <v>70382951.15</v>
      </c>
      <c r="F20" s="8">
        <f t="shared" si="14"/>
        <v>206689445.6</v>
      </c>
      <c r="G20" s="8">
        <f t="shared" si="14"/>
        <v>99410845.7</v>
      </c>
      <c r="H20" s="8">
        <f t="shared" si="10"/>
        <v>29027894.55</v>
      </c>
      <c r="I20" s="30">
        <f t="shared" si="1"/>
        <v>1.41242792573639</v>
      </c>
      <c r="J20" s="8">
        <f t="shared" si="11"/>
        <v>-107278599.9</v>
      </c>
      <c r="K20" s="30">
        <f t="shared" si="2"/>
        <v>0.480967208612998</v>
      </c>
      <c r="L20" s="8">
        <f t="shared" si="12"/>
        <v>-83959371.58</v>
      </c>
      <c r="M20" s="30">
        <f t="shared" si="3"/>
        <v>0.542131907648902</v>
      </c>
    </row>
    <row r="21" ht="16.35" spans="2:13">
      <c r="B21" s="9" t="s">
        <v>45</v>
      </c>
      <c r="C21" s="10" t="s">
        <v>46</v>
      </c>
      <c r="D21" s="19">
        <v>6151228.23</v>
      </c>
      <c r="E21" s="12">
        <v>8004558.65</v>
      </c>
      <c r="F21" s="19">
        <v>10937326.73</v>
      </c>
      <c r="G21" s="19">
        <v>6529833.23</v>
      </c>
      <c r="H21" s="12">
        <f t="shared" si="10"/>
        <v>-1474725.42</v>
      </c>
      <c r="I21" s="31">
        <f t="shared" si="1"/>
        <v>0.815764305755946</v>
      </c>
      <c r="J21" s="12">
        <f t="shared" si="11"/>
        <v>-4407493.5</v>
      </c>
      <c r="K21" s="31">
        <f t="shared" si="2"/>
        <v>0.597022781818277</v>
      </c>
      <c r="L21" s="12">
        <f t="shared" si="12"/>
        <v>378605</v>
      </c>
      <c r="M21" s="31">
        <f t="shared" si="3"/>
        <v>1.06154949643284</v>
      </c>
    </row>
    <row r="22" ht="16.35" spans="2:13">
      <c r="B22" s="17" t="s">
        <v>47</v>
      </c>
      <c r="C22" s="10" t="s">
        <v>48</v>
      </c>
      <c r="D22" s="20">
        <v>0</v>
      </c>
      <c r="E22" s="12">
        <v>508000</v>
      </c>
      <c r="F22" s="20">
        <v>508000</v>
      </c>
      <c r="G22" s="20">
        <v>0</v>
      </c>
      <c r="H22" s="12">
        <f t="shared" ref="H22" si="15">G22-E22</f>
        <v>-508000</v>
      </c>
      <c r="I22" s="31">
        <f t="shared" si="1"/>
        <v>0</v>
      </c>
      <c r="J22" s="12">
        <f t="shared" ref="J22" si="16">G22-F22</f>
        <v>-508000</v>
      </c>
      <c r="K22" s="31">
        <f t="shared" si="2"/>
        <v>0</v>
      </c>
      <c r="L22" s="12">
        <f t="shared" ref="L22" si="17">G22-D22</f>
        <v>0</v>
      </c>
      <c r="M22" s="31">
        <v>0</v>
      </c>
    </row>
    <row r="23" ht="16.35" spans="2:13">
      <c r="B23" s="9" t="s">
        <v>49</v>
      </c>
      <c r="C23" s="10" t="s">
        <v>50</v>
      </c>
      <c r="D23" s="19">
        <v>177198998.2</v>
      </c>
      <c r="E23" s="14">
        <v>61013392.5</v>
      </c>
      <c r="F23" s="19">
        <v>194610452.2</v>
      </c>
      <c r="G23" s="19">
        <v>92857457.47</v>
      </c>
      <c r="H23" s="14">
        <f t="shared" si="10"/>
        <v>31844064.97</v>
      </c>
      <c r="I23" s="31">
        <f t="shared" si="1"/>
        <v>1.52191926502038</v>
      </c>
      <c r="J23" s="12">
        <f t="shared" si="11"/>
        <v>-101752994.73</v>
      </c>
      <c r="K23" s="31">
        <f t="shared" si="2"/>
        <v>0.477145273649387</v>
      </c>
      <c r="L23" s="12">
        <f t="shared" si="12"/>
        <v>-84341540.73</v>
      </c>
      <c r="M23" s="31">
        <f t="shared" si="3"/>
        <v>0.524029246289497</v>
      </c>
    </row>
    <row r="24" ht="16.35" spans="2:13">
      <c r="B24" s="9" t="s">
        <v>51</v>
      </c>
      <c r="C24" s="10" t="s">
        <v>52</v>
      </c>
      <c r="D24" s="19">
        <v>19990.85</v>
      </c>
      <c r="E24" s="14">
        <v>857000</v>
      </c>
      <c r="F24" s="20">
        <v>633666.67</v>
      </c>
      <c r="G24" s="19">
        <v>23555</v>
      </c>
      <c r="H24" s="14">
        <f t="shared" si="10"/>
        <v>-833445</v>
      </c>
      <c r="I24" s="31">
        <f t="shared" si="1"/>
        <v>0.027485414235706</v>
      </c>
      <c r="J24" s="12">
        <f t="shared" si="11"/>
        <v>-610111.67</v>
      </c>
      <c r="K24" s="31">
        <f t="shared" si="2"/>
        <v>0.0371725405724748</v>
      </c>
      <c r="L24" s="12">
        <f t="shared" si="12"/>
        <v>3564.15</v>
      </c>
      <c r="M24" s="31">
        <f t="shared" si="3"/>
        <v>1.17828906724827</v>
      </c>
    </row>
    <row r="25" ht="30" customHeight="1" spans="2:13">
      <c r="B25" s="18" t="s">
        <v>53</v>
      </c>
      <c r="C25" s="18" t="s">
        <v>54</v>
      </c>
      <c r="D25" s="8">
        <f>D27</f>
        <v>25135526.51</v>
      </c>
      <c r="E25" s="8">
        <f t="shared" ref="E25:G25" si="18">E27</f>
        <v>60673142.09</v>
      </c>
      <c r="F25" s="8">
        <f t="shared" si="18"/>
        <v>69865292.43</v>
      </c>
      <c r="G25" s="8">
        <f t="shared" si="18"/>
        <v>46791683.07</v>
      </c>
      <c r="H25" s="8">
        <f t="shared" si="10"/>
        <v>-13881459.02</v>
      </c>
      <c r="I25" s="30">
        <f t="shared" si="1"/>
        <v>0.771209162047207</v>
      </c>
      <c r="J25" s="8">
        <f t="shared" si="11"/>
        <v>-23073609.36</v>
      </c>
      <c r="K25" s="30">
        <f t="shared" si="2"/>
        <v>0.669741461640369</v>
      </c>
      <c r="L25" s="8">
        <f t="shared" si="12"/>
        <v>21656156.56</v>
      </c>
      <c r="M25" s="30">
        <f t="shared" si="3"/>
        <v>1.86157560898453</v>
      </c>
    </row>
    <row r="26" ht="15.6" hidden="1" customHeight="1" spans="2:13">
      <c r="B26" s="21"/>
      <c r="C26" s="22"/>
      <c r="D26" s="14" t="s">
        <v>55</v>
      </c>
      <c r="E26" s="14" t="s">
        <v>55</v>
      </c>
      <c r="F26" s="14" t="s">
        <v>55</v>
      </c>
      <c r="G26" s="14" t="s">
        <v>55</v>
      </c>
      <c r="H26" s="14" t="e">
        <f t="shared" si="10"/>
        <v>#VALUE!</v>
      </c>
      <c r="I26" s="30" t="e">
        <f t="shared" si="1"/>
        <v>#VALUE!</v>
      </c>
      <c r="J26" s="14" t="e">
        <f t="shared" si="11"/>
        <v>#VALUE!</v>
      </c>
      <c r="K26" s="30" t="e">
        <f t="shared" si="2"/>
        <v>#VALUE!</v>
      </c>
      <c r="L26" s="14" t="e">
        <f t="shared" si="12"/>
        <v>#VALUE!</v>
      </c>
      <c r="M26" s="30" t="e">
        <f t="shared" si="3"/>
        <v>#VALUE!</v>
      </c>
    </row>
    <row r="27" ht="16.35" spans="2:13">
      <c r="B27" s="9" t="s">
        <v>56</v>
      </c>
      <c r="C27" s="10" t="s">
        <v>57</v>
      </c>
      <c r="D27" s="19">
        <v>25135526.51</v>
      </c>
      <c r="E27" s="14">
        <v>60673142.09</v>
      </c>
      <c r="F27" s="19">
        <v>69865292.43</v>
      </c>
      <c r="G27" s="19">
        <v>46791683.07</v>
      </c>
      <c r="H27" s="14">
        <f t="shared" si="10"/>
        <v>-13881459.02</v>
      </c>
      <c r="I27" s="31">
        <f t="shared" si="1"/>
        <v>0.771209162047207</v>
      </c>
      <c r="J27" s="12">
        <f t="shared" si="11"/>
        <v>-23073609.36</v>
      </c>
      <c r="K27" s="31">
        <f t="shared" si="2"/>
        <v>0.669741461640369</v>
      </c>
      <c r="L27" s="12">
        <f t="shared" si="12"/>
        <v>21656156.56</v>
      </c>
      <c r="M27" s="31">
        <f t="shared" si="3"/>
        <v>1.86157560898453</v>
      </c>
    </row>
    <row r="28" ht="31.15" hidden="1" customHeight="1" spans="2:13">
      <c r="B28" s="21" t="s">
        <v>58</v>
      </c>
      <c r="C28" s="22" t="s">
        <v>59</v>
      </c>
      <c r="D28" s="14" t="s">
        <v>55</v>
      </c>
      <c r="E28" s="14" t="s">
        <v>55</v>
      </c>
      <c r="F28" s="14" t="s">
        <v>55</v>
      </c>
      <c r="G28" s="14" t="s">
        <v>55</v>
      </c>
      <c r="H28" s="14" t="e">
        <f t="shared" ref="H28:H30" si="19">G28-E28</f>
        <v>#VALUE!</v>
      </c>
      <c r="I28" s="30" t="e">
        <f t="shared" si="1"/>
        <v>#VALUE!</v>
      </c>
      <c r="J28" s="14" t="e">
        <f t="shared" ref="J28:J30" si="20">G28-F28</f>
        <v>#VALUE!</v>
      </c>
      <c r="K28" s="30" t="e">
        <f t="shared" si="2"/>
        <v>#VALUE!</v>
      </c>
      <c r="L28" s="14" t="e">
        <f t="shared" ref="L28:L30" si="21">G28-D28</f>
        <v>#VALUE!</v>
      </c>
      <c r="M28" s="32" t="e">
        <f t="shared" ref="M28:M30" si="22">G28/D28</f>
        <v>#VALUE!</v>
      </c>
    </row>
    <row r="29" ht="31.15" customHeight="1" spans="2:13">
      <c r="B29" s="23" t="s">
        <v>60</v>
      </c>
      <c r="C29" s="18" t="s">
        <v>61</v>
      </c>
      <c r="D29" s="8">
        <f>D30</f>
        <v>310837</v>
      </c>
      <c r="E29" s="8">
        <f t="shared" ref="E29:G29" si="23">E30</f>
        <v>220167</v>
      </c>
      <c r="F29" s="8">
        <f t="shared" si="23"/>
        <v>1162167</v>
      </c>
      <c r="G29" s="8">
        <f t="shared" si="23"/>
        <v>1050340</v>
      </c>
      <c r="H29" s="8">
        <f t="shared" si="19"/>
        <v>830173</v>
      </c>
      <c r="I29" s="30">
        <f t="shared" si="1"/>
        <v>4.77065136918793</v>
      </c>
      <c r="J29" s="8">
        <f t="shared" si="20"/>
        <v>-111827</v>
      </c>
      <c r="K29" s="30">
        <f t="shared" si="2"/>
        <v>0.90377716799737</v>
      </c>
      <c r="L29" s="8">
        <f t="shared" si="21"/>
        <v>739503</v>
      </c>
      <c r="M29" s="30">
        <f t="shared" si="22"/>
        <v>3.37907005922718</v>
      </c>
    </row>
    <row r="30" ht="31.15" customHeight="1" spans="2:13">
      <c r="B30" s="17" t="s">
        <v>62</v>
      </c>
      <c r="C30" s="10" t="s">
        <v>63</v>
      </c>
      <c r="D30" s="19">
        <v>310837</v>
      </c>
      <c r="E30" s="14">
        <v>220167</v>
      </c>
      <c r="F30" s="20">
        <v>1162167</v>
      </c>
      <c r="G30" s="19">
        <v>1050340</v>
      </c>
      <c r="H30" s="14">
        <f t="shared" si="19"/>
        <v>830173</v>
      </c>
      <c r="I30" s="31">
        <f t="shared" si="1"/>
        <v>4.77065136918793</v>
      </c>
      <c r="J30" s="12">
        <f t="shared" si="20"/>
        <v>-111827</v>
      </c>
      <c r="K30" s="31">
        <f t="shared" si="2"/>
        <v>0.90377716799737</v>
      </c>
      <c r="L30" s="12">
        <f t="shared" si="21"/>
        <v>739503</v>
      </c>
      <c r="M30" s="31">
        <f t="shared" si="22"/>
        <v>3.37907005922718</v>
      </c>
    </row>
    <row r="31" ht="30" customHeight="1" spans="2:13">
      <c r="B31" s="18" t="s">
        <v>64</v>
      </c>
      <c r="C31" s="18" t="s">
        <v>65</v>
      </c>
      <c r="D31" s="8">
        <f>D32+D33+D34+D35+D36</f>
        <v>469784119.24</v>
      </c>
      <c r="E31" s="8">
        <f t="shared" ref="E31:G31" si="24">E32+E33+E34+E35+E36</f>
        <v>699430780.64</v>
      </c>
      <c r="F31" s="8">
        <f t="shared" si="24"/>
        <v>752695386.3</v>
      </c>
      <c r="G31" s="8">
        <f t="shared" si="24"/>
        <v>533935458.17</v>
      </c>
      <c r="H31" s="8">
        <f t="shared" si="10"/>
        <v>-165495322.47</v>
      </c>
      <c r="I31" s="30">
        <f t="shared" si="1"/>
        <v>0.763385702987554</v>
      </c>
      <c r="J31" s="8">
        <f t="shared" si="11"/>
        <v>-218759928.13</v>
      </c>
      <c r="K31" s="30">
        <f t="shared" si="2"/>
        <v>0.709364595410434</v>
      </c>
      <c r="L31" s="8">
        <f t="shared" si="12"/>
        <v>64151338.9299999</v>
      </c>
      <c r="M31" s="30">
        <f t="shared" si="3"/>
        <v>1.13655493300578</v>
      </c>
    </row>
    <row r="32" ht="16.35" spans="2:13">
      <c r="B32" s="9" t="s">
        <v>66</v>
      </c>
      <c r="C32" s="10" t="s">
        <v>67</v>
      </c>
      <c r="D32" s="19">
        <v>125078711.07</v>
      </c>
      <c r="E32" s="14">
        <v>178384837.14</v>
      </c>
      <c r="F32" s="19">
        <v>203150230.78</v>
      </c>
      <c r="G32" s="19">
        <v>134219789.04</v>
      </c>
      <c r="H32" s="14">
        <f t="shared" si="10"/>
        <v>-44165048.1</v>
      </c>
      <c r="I32" s="31">
        <f t="shared" si="1"/>
        <v>0.752417028217828</v>
      </c>
      <c r="J32" s="12">
        <f t="shared" si="11"/>
        <v>-68930441.74</v>
      </c>
      <c r="K32" s="31">
        <f t="shared" si="2"/>
        <v>0.660692279426216</v>
      </c>
      <c r="L32" s="12">
        <f t="shared" si="12"/>
        <v>9141077.97</v>
      </c>
      <c r="M32" s="31">
        <f t="shared" si="3"/>
        <v>1.07308260448002</v>
      </c>
    </row>
    <row r="33" ht="16.35" spans="2:13">
      <c r="B33" s="9" t="s">
        <v>68</v>
      </c>
      <c r="C33" s="10" t="s">
        <v>69</v>
      </c>
      <c r="D33" s="19">
        <v>292430452.47</v>
      </c>
      <c r="E33" s="14">
        <v>444309014.49</v>
      </c>
      <c r="F33" s="19">
        <v>467166331.54</v>
      </c>
      <c r="G33" s="19">
        <v>339275168.98</v>
      </c>
      <c r="H33" s="14">
        <f t="shared" si="10"/>
        <v>-105033845.51</v>
      </c>
      <c r="I33" s="31">
        <f t="shared" si="1"/>
        <v>0.763601812962172</v>
      </c>
      <c r="J33" s="12">
        <f t="shared" si="11"/>
        <v>-127891162.56</v>
      </c>
      <c r="K33" s="31">
        <f t="shared" si="2"/>
        <v>0.726240625820764</v>
      </c>
      <c r="L33" s="12">
        <f t="shared" si="12"/>
        <v>46844716.51</v>
      </c>
      <c r="M33" s="31">
        <f t="shared" si="3"/>
        <v>1.16019096545633</v>
      </c>
    </row>
    <row r="34" ht="16.35" spans="2:13">
      <c r="B34" s="9" t="s">
        <v>70</v>
      </c>
      <c r="C34" s="10" t="s">
        <v>71</v>
      </c>
      <c r="D34" s="19">
        <v>30882213.29</v>
      </c>
      <c r="E34" s="14">
        <v>46576312.68</v>
      </c>
      <c r="F34" s="19">
        <v>49417597.48</v>
      </c>
      <c r="G34" s="19">
        <v>36020760.69</v>
      </c>
      <c r="H34" s="14">
        <f t="shared" si="10"/>
        <v>-10555551.99</v>
      </c>
      <c r="I34" s="31">
        <f t="shared" si="1"/>
        <v>0.773370810555113</v>
      </c>
      <c r="J34" s="12">
        <f t="shared" si="11"/>
        <v>-13396836.79</v>
      </c>
      <c r="K34" s="31">
        <f t="shared" si="2"/>
        <v>0.728905542293474</v>
      </c>
      <c r="L34" s="12">
        <f t="shared" si="12"/>
        <v>5138547.4</v>
      </c>
      <c r="M34" s="31">
        <f t="shared" si="3"/>
        <v>1.16639181109678</v>
      </c>
    </row>
    <row r="35" ht="16.35" spans="2:13">
      <c r="B35" s="17" t="s">
        <v>72</v>
      </c>
      <c r="C35" s="10" t="s">
        <v>73</v>
      </c>
      <c r="D35" s="19">
        <v>1372215.17</v>
      </c>
      <c r="E35" s="14">
        <v>2571740</v>
      </c>
      <c r="F35" s="19">
        <v>2817167.71</v>
      </c>
      <c r="G35" s="19">
        <v>2067330.68</v>
      </c>
      <c r="H35" s="14">
        <f t="shared" si="10"/>
        <v>-504409.32</v>
      </c>
      <c r="I35" s="31">
        <f t="shared" si="1"/>
        <v>0.803864574179349</v>
      </c>
      <c r="J35" s="12">
        <f t="shared" si="11"/>
        <v>-749837.03</v>
      </c>
      <c r="K35" s="31">
        <f t="shared" si="2"/>
        <v>0.733833016991381</v>
      </c>
      <c r="L35" s="12">
        <f t="shared" si="12"/>
        <v>695115.51</v>
      </c>
      <c r="M35" s="31">
        <f t="shared" si="3"/>
        <v>1.5065645134939</v>
      </c>
    </row>
    <row r="36" ht="16.35" spans="2:13">
      <c r="B36" s="9" t="s">
        <v>74</v>
      </c>
      <c r="C36" s="10" t="s">
        <v>75</v>
      </c>
      <c r="D36" s="19">
        <v>20020527.24</v>
      </c>
      <c r="E36" s="14">
        <v>27588876.33</v>
      </c>
      <c r="F36" s="19">
        <v>30144058.79</v>
      </c>
      <c r="G36" s="19">
        <v>22352408.78</v>
      </c>
      <c r="H36" s="14">
        <f t="shared" si="10"/>
        <v>-5236467.55</v>
      </c>
      <c r="I36" s="31">
        <f t="shared" si="1"/>
        <v>0.810196418028599</v>
      </c>
      <c r="J36" s="12">
        <f t="shared" si="11"/>
        <v>-7791650.01</v>
      </c>
      <c r="K36" s="31">
        <f t="shared" si="2"/>
        <v>0.741519545716093</v>
      </c>
      <c r="L36" s="12">
        <f t="shared" si="12"/>
        <v>2331881.54</v>
      </c>
      <c r="M36" s="31">
        <f t="shared" si="3"/>
        <v>1.11647453196642</v>
      </c>
    </row>
    <row r="37" ht="30" customHeight="1" spans="2:13">
      <c r="B37" s="18" t="s">
        <v>76</v>
      </c>
      <c r="C37" s="18" t="s">
        <v>77</v>
      </c>
      <c r="D37" s="8">
        <f>D38+D39</f>
        <v>178246929.75</v>
      </c>
      <c r="E37" s="8">
        <f t="shared" ref="E37:G37" si="25">E38+E39</f>
        <v>111962582.37</v>
      </c>
      <c r="F37" s="8">
        <f t="shared" si="25"/>
        <v>119014656.95</v>
      </c>
      <c r="G37" s="8">
        <f t="shared" si="25"/>
        <v>68934865.66</v>
      </c>
      <c r="H37" s="8">
        <f t="shared" si="10"/>
        <v>-43027716.71</v>
      </c>
      <c r="I37" s="30">
        <f t="shared" si="1"/>
        <v>0.615695567222562</v>
      </c>
      <c r="J37" s="8">
        <f t="shared" si="11"/>
        <v>-50079791.29</v>
      </c>
      <c r="K37" s="30">
        <f t="shared" si="2"/>
        <v>0.579213245045614</v>
      </c>
      <c r="L37" s="8">
        <f t="shared" si="12"/>
        <v>-109312064.09</v>
      </c>
      <c r="M37" s="30">
        <f t="shared" si="3"/>
        <v>0.386738025483437</v>
      </c>
    </row>
    <row r="38" ht="16.35" spans="2:13">
      <c r="B38" s="9" t="s">
        <v>78</v>
      </c>
      <c r="C38" s="10" t="s">
        <v>79</v>
      </c>
      <c r="D38" s="19">
        <v>175555410.67</v>
      </c>
      <c r="E38" s="12">
        <v>104393672.37</v>
      </c>
      <c r="F38" s="19">
        <v>111401454.5</v>
      </c>
      <c r="G38" s="19">
        <v>63850573.86</v>
      </c>
      <c r="H38" s="12">
        <f t="shared" si="10"/>
        <v>-40543098.51</v>
      </c>
      <c r="I38" s="31">
        <f t="shared" si="1"/>
        <v>0.611632605793347</v>
      </c>
      <c r="J38" s="12">
        <f t="shared" si="11"/>
        <v>-47550880.64</v>
      </c>
      <c r="K38" s="31">
        <f t="shared" si="2"/>
        <v>0.573157452446009</v>
      </c>
      <c r="L38" s="12">
        <f t="shared" si="12"/>
        <v>-111704836.81</v>
      </c>
      <c r="M38" s="31">
        <f t="shared" si="3"/>
        <v>0.363706100634079</v>
      </c>
    </row>
    <row r="39" s="1" customFormat="1" ht="16.35" spans="2:13">
      <c r="B39" s="24" t="s">
        <v>80</v>
      </c>
      <c r="C39" s="25" t="s">
        <v>81</v>
      </c>
      <c r="D39" s="19">
        <v>2691519.08</v>
      </c>
      <c r="E39" s="14">
        <v>7568910</v>
      </c>
      <c r="F39" s="19">
        <v>7613202.45</v>
      </c>
      <c r="G39" s="19">
        <v>5084291.8</v>
      </c>
      <c r="H39" s="14">
        <f t="shared" si="10"/>
        <v>-2484618.2</v>
      </c>
      <c r="I39" s="31">
        <f t="shared" si="1"/>
        <v>0.671733684242513</v>
      </c>
      <c r="J39" s="12">
        <f t="shared" si="11"/>
        <v>-2528910.65</v>
      </c>
      <c r="K39" s="31">
        <f t="shared" si="2"/>
        <v>0.667825640181157</v>
      </c>
      <c r="L39" s="12">
        <f t="shared" si="12"/>
        <v>2392772.72</v>
      </c>
      <c r="M39" s="31">
        <f t="shared" si="3"/>
        <v>1.88900455426086</v>
      </c>
    </row>
    <row r="40" ht="30" customHeight="1" spans="2:13">
      <c r="B40" s="18" t="s">
        <v>82</v>
      </c>
      <c r="C40" s="18" t="s">
        <v>83</v>
      </c>
      <c r="D40" s="8">
        <f>D41+D42+D43</f>
        <v>200622230.55</v>
      </c>
      <c r="E40" s="8">
        <f t="shared" ref="E40:G40" si="26">E41+E42+E43</f>
        <v>177292761.05</v>
      </c>
      <c r="F40" s="8">
        <f t="shared" si="26"/>
        <v>187766399.54</v>
      </c>
      <c r="G40" s="8">
        <f t="shared" si="26"/>
        <v>141151043.01</v>
      </c>
      <c r="H40" s="8">
        <f t="shared" si="10"/>
        <v>-36141718.04</v>
      </c>
      <c r="I40" s="30">
        <f t="shared" si="1"/>
        <v>0.796146679503698</v>
      </c>
      <c r="J40" s="8">
        <f t="shared" si="11"/>
        <v>-46615356.53</v>
      </c>
      <c r="K40" s="30">
        <f t="shared" si="2"/>
        <v>0.751737495930045</v>
      </c>
      <c r="L40" s="8">
        <f t="shared" si="12"/>
        <v>-59471187.54</v>
      </c>
      <c r="M40" s="30">
        <f t="shared" si="3"/>
        <v>0.703566312781183</v>
      </c>
    </row>
    <row r="41" ht="16.35" spans="2:13">
      <c r="B41" s="9" t="s">
        <v>84</v>
      </c>
      <c r="C41" s="10" t="s">
        <v>85</v>
      </c>
      <c r="D41" s="19">
        <v>94848246.3</v>
      </c>
      <c r="E41" s="12">
        <v>107651460.87</v>
      </c>
      <c r="F41" s="19">
        <v>107925081.72</v>
      </c>
      <c r="G41" s="19">
        <v>85434512.31</v>
      </c>
      <c r="H41" s="12">
        <f t="shared" si="10"/>
        <v>-22216948.56</v>
      </c>
      <c r="I41" s="31">
        <f t="shared" si="1"/>
        <v>0.793621485668186</v>
      </c>
      <c r="J41" s="12">
        <f t="shared" si="11"/>
        <v>-22490569.41</v>
      </c>
      <c r="K41" s="31">
        <f t="shared" si="2"/>
        <v>0.791609428952305</v>
      </c>
      <c r="L41" s="12">
        <f t="shared" si="12"/>
        <v>-9413733.98999999</v>
      </c>
      <c r="M41" s="31">
        <f t="shared" si="3"/>
        <v>0.900749519814791</v>
      </c>
    </row>
    <row r="42" s="1" customFormat="1" ht="16.35" spans="2:13">
      <c r="B42" s="9" t="s">
        <v>86</v>
      </c>
      <c r="C42" s="10" t="s">
        <v>87</v>
      </c>
      <c r="D42" s="19">
        <v>94695912</v>
      </c>
      <c r="E42" s="14">
        <v>53044741.65</v>
      </c>
      <c r="F42" s="19">
        <v>61891620.33</v>
      </c>
      <c r="G42" s="19">
        <v>43518195.25</v>
      </c>
      <c r="H42" s="14">
        <f t="shared" si="10"/>
        <v>-9526546.4</v>
      </c>
      <c r="I42" s="31">
        <f t="shared" si="1"/>
        <v>0.820405452007702</v>
      </c>
      <c r="J42" s="12">
        <f t="shared" si="11"/>
        <v>-18373425.08</v>
      </c>
      <c r="K42" s="31">
        <f t="shared" si="2"/>
        <v>0.703135497470664</v>
      </c>
      <c r="L42" s="12">
        <f t="shared" si="12"/>
        <v>-51177716.75</v>
      </c>
      <c r="M42" s="31">
        <f t="shared" si="3"/>
        <v>0.459557274763878</v>
      </c>
    </row>
    <row r="43" ht="16.35" spans="2:13">
      <c r="B43" s="9" t="s">
        <v>88</v>
      </c>
      <c r="C43" s="10" t="s">
        <v>89</v>
      </c>
      <c r="D43" s="19">
        <v>11078072.25</v>
      </c>
      <c r="E43" s="12">
        <v>16596558.53</v>
      </c>
      <c r="F43" s="19">
        <v>17949697.49</v>
      </c>
      <c r="G43" s="19">
        <v>12198335.45</v>
      </c>
      <c r="H43" s="12">
        <f t="shared" si="10"/>
        <v>-4398223.08</v>
      </c>
      <c r="I43" s="31">
        <f t="shared" si="1"/>
        <v>0.734991861592887</v>
      </c>
      <c r="J43" s="12">
        <f t="shared" si="11"/>
        <v>-5751362.04</v>
      </c>
      <c r="K43" s="31">
        <f t="shared" si="2"/>
        <v>0.6795844585568</v>
      </c>
      <c r="L43" s="12">
        <f t="shared" si="12"/>
        <v>1120263.2</v>
      </c>
      <c r="M43" s="31">
        <f t="shared" si="3"/>
        <v>1.10112438109437</v>
      </c>
    </row>
    <row r="44" ht="30" customHeight="1" spans="2:13">
      <c r="B44" s="18" t="s">
        <v>90</v>
      </c>
      <c r="C44" s="18" t="s">
        <v>91</v>
      </c>
      <c r="D44" s="8">
        <f>D45+D46</f>
        <v>12986574.59</v>
      </c>
      <c r="E44" s="8">
        <f t="shared" ref="E44:G44" si="27">E45+E46</f>
        <v>18976540</v>
      </c>
      <c r="F44" s="8">
        <f t="shared" si="27"/>
        <v>23370310</v>
      </c>
      <c r="G44" s="8">
        <f t="shared" si="27"/>
        <v>13223313.66</v>
      </c>
      <c r="H44" s="8">
        <f t="shared" si="10"/>
        <v>-5753226.34</v>
      </c>
      <c r="I44" s="30">
        <f t="shared" si="1"/>
        <v>0.696824271442529</v>
      </c>
      <c r="J44" s="8">
        <f t="shared" si="11"/>
        <v>-10146996.34</v>
      </c>
      <c r="K44" s="30">
        <f t="shared" si="2"/>
        <v>0.565816784629729</v>
      </c>
      <c r="L44" s="8">
        <f t="shared" si="12"/>
        <v>236739.07</v>
      </c>
      <c r="M44" s="30">
        <f t="shared" si="3"/>
        <v>1.01822952375619</v>
      </c>
    </row>
    <row r="45" ht="40.9" customHeight="1" spans="2:13">
      <c r="B45" s="9" t="s">
        <v>92</v>
      </c>
      <c r="C45" s="10" t="s">
        <v>93</v>
      </c>
      <c r="D45" s="19">
        <v>12253975.24</v>
      </c>
      <c r="E45" s="12">
        <v>17978760</v>
      </c>
      <c r="F45" s="19">
        <v>18451330</v>
      </c>
      <c r="G45" s="19">
        <v>12616464.06</v>
      </c>
      <c r="H45" s="12">
        <f t="shared" si="10"/>
        <v>-5362295.94</v>
      </c>
      <c r="I45" s="31">
        <f t="shared" si="1"/>
        <v>0.701742726417172</v>
      </c>
      <c r="J45" s="12">
        <f t="shared" si="11"/>
        <v>-5834865.94</v>
      </c>
      <c r="K45" s="31">
        <f t="shared" si="2"/>
        <v>0.683769899514019</v>
      </c>
      <c r="L45" s="12">
        <f t="shared" si="12"/>
        <v>362488.82</v>
      </c>
      <c r="M45" s="31">
        <f t="shared" si="3"/>
        <v>1.02958132466408</v>
      </c>
    </row>
    <row r="46" s="1" customFormat="1" ht="16.35" spans="2:13">
      <c r="B46" s="17">
        <v>1102</v>
      </c>
      <c r="C46" s="10" t="s">
        <v>94</v>
      </c>
      <c r="D46" s="19">
        <v>732599.35</v>
      </c>
      <c r="E46" s="14">
        <v>997780</v>
      </c>
      <c r="F46" s="20">
        <v>4918980</v>
      </c>
      <c r="G46" s="19">
        <v>606849.6</v>
      </c>
      <c r="H46" s="14">
        <f t="shared" si="10"/>
        <v>-390930.4</v>
      </c>
      <c r="I46" s="31">
        <f t="shared" si="1"/>
        <v>0.608199803563912</v>
      </c>
      <c r="J46" s="12">
        <f t="shared" si="11"/>
        <v>-4312130.4</v>
      </c>
      <c r="K46" s="31">
        <f t="shared" si="2"/>
        <v>0.123368991132308</v>
      </c>
      <c r="L46" s="12">
        <f t="shared" si="12"/>
        <v>-125749.75</v>
      </c>
      <c r="M46" s="31">
        <f t="shared" si="3"/>
        <v>0.828351267305929</v>
      </c>
    </row>
    <row r="47" s="1" customFormat="1" ht="31.95" spans="2:13">
      <c r="B47" s="23" t="s">
        <v>95</v>
      </c>
      <c r="C47" s="18" t="s">
        <v>96</v>
      </c>
      <c r="D47" s="8">
        <f>D48</f>
        <v>0</v>
      </c>
      <c r="E47" s="8">
        <f t="shared" ref="E47:G47" si="28">E48</f>
        <v>3000</v>
      </c>
      <c r="F47" s="8">
        <f t="shared" si="28"/>
        <v>2192.9</v>
      </c>
      <c r="G47" s="8">
        <f t="shared" si="28"/>
        <v>2192.9</v>
      </c>
      <c r="H47" s="8">
        <f t="shared" ref="H47:H48" si="29">G47-E47</f>
        <v>-807.1</v>
      </c>
      <c r="I47" s="30">
        <f t="shared" si="1"/>
        <v>0.730966666666667</v>
      </c>
      <c r="J47" s="8">
        <f t="shared" ref="J47:J48" si="30">G47-F47</f>
        <v>0</v>
      </c>
      <c r="K47" s="30">
        <f t="shared" si="2"/>
        <v>1</v>
      </c>
      <c r="L47" s="8">
        <f t="shared" ref="L47:L48" si="31">G47-D47</f>
        <v>2192.9</v>
      </c>
      <c r="M47" s="30">
        <v>0</v>
      </c>
    </row>
    <row r="48" ht="31.95" spans="2:13">
      <c r="B48" s="17" t="s">
        <v>97</v>
      </c>
      <c r="C48" s="10" t="s">
        <v>98</v>
      </c>
      <c r="D48" s="26">
        <v>0</v>
      </c>
      <c r="E48" s="12">
        <v>3000</v>
      </c>
      <c r="F48" s="20">
        <v>2192.9</v>
      </c>
      <c r="G48" s="20">
        <v>2192.9</v>
      </c>
      <c r="H48" s="14">
        <f t="shared" si="29"/>
        <v>-807.1</v>
      </c>
      <c r="I48" s="31">
        <f t="shared" si="1"/>
        <v>0.730966666666667</v>
      </c>
      <c r="J48" s="12">
        <f t="shared" si="30"/>
        <v>0</v>
      </c>
      <c r="K48" s="31">
        <f t="shared" si="2"/>
        <v>1</v>
      </c>
      <c r="L48" s="12">
        <f t="shared" si="31"/>
        <v>2192.9</v>
      </c>
      <c r="M48" s="31">
        <v>0</v>
      </c>
    </row>
    <row r="49" ht="16.35" spans="2:13">
      <c r="B49" s="5"/>
      <c r="C49" s="5" t="s">
        <v>99</v>
      </c>
      <c r="D49" s="27">
        <f>D6+D15+D17+D20+D29+D31+D37+D40+D44+D47+D25</f>
        <v>1200779239.67</v>
      </c>
      <c r="E49" s="27">
        <f t="shared" ref="E49:G49" si="32">E6+E15+E17+E20+E29+E31+E37+E40+E44+E47+E25</f>
        <v>1358913000.23</v>
      </c>
      <c r="F49" s="27">
        <f t="shared" si="32"/>
        <v>1585099730.48</v>
      </c>
      <c r="G49" s="27">
        <f t="shared" si="32"/>
        <v>1045929963.48</v>
      </c>
      <c r="H49" s="27">
        <f t="shared" si="10"/>
        <v>-312983036.75</v>
      </c>
      <c r="I49" s="33">
        <f t="shared" si="1"/>
        <v>0.769681328608213</v>
      </c>
      <c r="J49" s="27">
        <f t="shared" si="11"/>
        <v>-539169767</v>
      </c>
      <c r="K49" s="33">
        <f t="shared" si="2"/>
        <v>0.659851202651628</v>
      </c>
      <c r="L49" s="27">
        <f t="shared" si="12"/>
        <v>-154849276.19</v>
      </c>
      <c r="M49" s="33">
        <f t="shared" si="3"/>
        <v>0.87104267705981</v>
      </c>
    </row>
    <row r="51" spans="5:5">
      <c r="E51" s="28"/>
    </row>
    <row r="52" ht="15" customHeight="1"/>
    <row r="53" ht="15.75" customHeight="1"/>
  </sheetData>
  <mergeCells count="12">
    <mergeCell ref="B1:M1"/>
    <mergeCell ref="E3:G3"/>
    <mergeCell ref="H3:K3"/>
    <mergeCell ref="H4:I4"/>
    <mergeCell ref="J4:K4"/>
    <mergeCell ref="B3:B5"/>
    <mergeCell ref="C3:C5"/>
    <mergeCell ref="D4:D5"/>
    <mergeCell ref="E4:E5"/>
    <mergeCell ref="F4:F5"/>
    <mergeCell ref="G4:G5"/>
    <mergeCell ref="L3:M4"/>
  </mergeCells>
  <pageMargins left="0.25" right="0.21" top="0.38" bottom="0.28" header="0.31496062992126" footer="0.16"/>
  <pageSetup paperSize="9" scale="53" fitToHeight="4" orientation="landscape" horizontalDpi="180" verticalDpi="18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 Расходы (9 месяцев 2024)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Литвинова Ирина</cp:lastModifiedBy>
  <dcterms:created xsi:type="dcterms:W3CDTF">2006-09-28T05:33:00Z</dcterms:created>
  <cp:lastPrinted>2023-03-16T14:23:00Z</cp:lastPrinted>
  <dcterms:modified xsi:type="dcterms:W3CDTF">2024-11-18T09:44:27Z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BD3B655F0E604753A0E91700AAD4F03D_12</vt:lpwstr>
  </property>
  <property fmtid="{D5CDD505-2E9C-101B-9397-08002B2CF9AE}" pid="3" name="KSOProductBuildVer">
    <vt:lpwstr>1049-12.2.0.17545</vt:lpwstr>
  </property>
</Properties>
</file>