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p2\ПОЧТА\ШАБЛОН\2024 год\Открытые данные приказ 63\"/>
    </mc:Choice>
  </mc:AlternateContent>
  <bookViews>
    <workbookView xWindow="0" yWindow="0" windowWidth="19200" windowHeight="9825"/>
  </bookViews>
  <sheets>
    <sheet name="Лист2" sheetId="2" r:id="rId1"/>
  </sheets>
  <definedNames>
    <definedName name="_xlnm._FilterDatabase" localSheetId="0" hidden="1">Лист2!$A$4:$XFA$54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0" i="2" l="1"/>
  <c r="K27" i="2"/>
  <c r="K21" i="2"/>
  <c r="K17" i="2"/>
  <c r="K15" i="2"/>
  <c r="J18" i="2"/>
  <c r="J17" i="2"/>
  <c r="I30" i="2"/>
  <c r="I27" i="2"/>
  <c r="I18" i="2"/>
  <c r="I17" i="2"/>
  <c r="K7" i="2"/>
  <c r="I7" i="2"/>
  <c r="C14" i="2" l="1"/>
  <c r="I15" i="2"/>
  <c r="J30" i="2" l="1"/>
  <c r="H30" i="2"/>
  <c r="H29" i="2" s="1"/>
  <c r="G29" i="2"/>
  <c r="F29" i="2"/>
  <c r="E29" i="2"/>
  <c r="D29" i="2"/>
  <c r="C29" i="2"/>
  <c r="J29" i="2" l="1"/>
  <c r="D14" i="2"/>
  <c r="J15" i="2" l="1"/>
  <c r="J14" i="2" s="1"/>
  <c r="H15" i="2"/>
  <c r="K14" i="2" s="1"/>
  <c r="I14" i="2"/>
  <c r="F14" i="2"/>
  <c r="G14" i="2"/>
  <c r="E14" i="2"/>
  <c r="H14" i="2" l="1"/>
  <c r="J41" i="2"/>
  <c r="H41" i="2"/>
  <c r="H40" i="2" s="1"/>
  <c r="G40" i="2"/>
  <c r="F40" i="2"/>
  <c r="E40" i="2"/>
  <c r="D40" i="2"/>
  <c r="C40" i="2"/>
  <c r="J11" i="2"/>
  <c r="H11" i="2"/>
  <c r="J40" i="2" l="1"/>
  <c r="J7" i="2"/>
  <c r="H7" i="2"/>
  <c r="J21" i="2"/>
  <c r="H21" i="2"/>
  <c r="J25" i="2"/>
  <c r="H25" i="2"/>
  <c r="J26" i="2"/>
  <c r="H26" i="2"/>
  <c r="J27" i="2"/>
  <c r="H27" i="2"/>
  <c r="J28" i="2"/>
  <c r="H28" i="2"/>
  <c r="J49" i="2"/>
  <c r="H49" i="2"/>
  <c r="I38" i="2" l="1"/>
  <c r="H18" i="2" l="1"/>
  <c r="D16" i="2"/>
  <c r="E16" i="2"/>
  <c r="F16" i="2"/>
  <c r="G16" i="2"/>
  <c r="C16" i="2"/>
  <c r="H16" i="2" l="1"/>
  <c r="J16" i="2"/>
  <c r="D50" i="2"/>
  <c r="K12" i="2"/>
  <c r="I8" i="2"/>
  <c r="I10" i="2"/>
  <c r="I13" i="2"/>
  <c r="H8" i="2"/>
  <c r="H9" i="2"/>
  <c r="H10" i="2"/>
  <c r="H12" i="2"/>
  <c r="H13" i="2"/>
  <c r="I34" i="2"/>
  <c r="H17" i="2"/>
  <c r="H20" i="2"/>
  <c r="H22" i="2"/>
  <c r="H23" i="2"/>
  <c r="H32" i="2"/>
  <c r="H33" i="2"/>
  <c r="H34" i="2"/>
  <c r="H35" i="2"/>
  <c r="H36" i="2"/>
  <c r="H38" i="2"/>
  <c r="H39" i="2"/>
  <c r="H43" i="2"/>
  <c r="H44" i="2"/>
  <c r="H45" i="2"/>
  <c r="H47" i="2"/>
  <c r="H48" i="2"/>
  <c r="H51" i="2"/>
  <c r="H50" i="2" s="1"/>
  <c r="E50" i="2"/>
  <c r="F50" i="2"/>
  <c r="G50" i="2"/>
  <c r="D46" i="2"/>
  <c r="E46" i="2"/>
  <c r="F46" i="2"/>
  <c r="G46" i="2"/>
  <c r="D42" i="2"/>
  <c r="E42" i="2"/>
  <c r="F42" i="2"/>
  <c r="G42" i="2"/>
  <c r="D37" i="2"/>
  <c r="E37" i="2"/>
  <c r="F37" i="2"/>
  <c r="G37" i="2"/>
  <c r="D31" i="2"/>
  <c r="E31" i="2"/>
  <c r="F31" i="2"/>
  <c r="G31" i="2"/>
  <c r="D24" i="2"/>
  <c r="E24" i="2"/>
  <c r="F24" i="2"/>
  <c r="G24" i="2"/>
  <c r="D19" i="2"/>
  <c r="E19" i="2"/>
  <c r="F19" i="2"/>
  <c r="G19" i="2"/>
  <c r="C50" i="2"/>
  <c r="C46" i="2"/>
  <c r="C42" i="2"/>
  <c r="C37" i="2"/>
  <c r="C31" i="2"/>
  <c r="C24" i="2"/>
  <c r="C19" i="2"/>
  <c r="E5" i="2"/>
  <c r="F5" i="2"/>
  <c r="G5" i="2"/>
  <c r="C5" i="2"/>
  <c r="K22" i="2"/>
  <c r="K23" i="2"/>
  <c r="K32" i="2"/>
  <c r="K33" i="2"/>
  <c r="K34" i="2"/>
  <c r="K35" i="2"/>
  <c r="K36" i="2"/>
  <c r="K38" i="2"/>
  <c r="K39" i="2"/>
  <c r="K43" i="2"/>
  <c r="K44" i="2"/>
  <c r="K45" i="2"/>
  <c r="K47" i="2"/>
  <c r="K48" i="2"/>
  <c r="J22" i="2"/>
  <c r="J23" i="2"/>
  <c r="J32" i="2"/>
  <c r="J33" i="2"/>
  <c r="J34" i="2"/>
  <c r="J35" i="2"/>
  <c r="J36" i="2"/>
  <c r="J38" i="2"/>
  <c r="J39" i="2"/>
  <c r="J43" i="2"/>
  <c r="J44" i="2"/>
  <c r="J45" i="2"/>
  <c r="J47" i="2"/>
  <c r="J48" i="2"/>
  <c r="I22" i="2"/>
  <c r="I23" i="2"/>
  <c r="I32" i="2"/>
  <c r="I33" i="2"/>
  <c r="I35" i="2"/>
  <c r="I36" i="2"/>
  <c r="I39" i="2"/>
  <c r="I43" i="2"/>
  <c r="I44" i="2"/>
  <c r="I45" i="2"/>
  <c r="I47" i="2"/>
  <c r="I48" i="2"/>
  <c r="K6" i="2"/>
  <c r="K8" i="2"/>
  <c r="K9" i="2"/>
  <c r="K10" i="2"/>
  <c r="K13" i="2"/>
  <c r="K20" i="2"/>
  <c r="J6" i="2"/>
  <c r="J8" i="2"/>
  <c r="J9" i="2"/>
  <c r="J10" i="2"/>
  <c r="J13" i="2"/>
  <c r="J20" i="2"/>
  <c r="I6" i="2"/>
  <c r="I20" i="2"/>
  <c r="H6" i="2"/>
  <c r="C52" i="2" l="1"/>
  <c r="F52" i="2"/>
  <c r="F54" i="2" s="1"/>
  <c r="G52" i="2"/>
  <c r="G54" i="2" s="1"/>
  <c r="E52" i="2"/>
  <c r="J24" i="2"/>
  <c r="H24" i="2"/>
  <c r="H5" i="2"/>
  <c r="J51" i="2"/>
  <c r="J12" i="2"/>
  <c r="D5" i="2"/>
  <c r="D52" i="2" s="1"/>
  <c r="K16" i="2"/>
  <c r="H46" i="2"/>
  <c r="J37" i="2"/>
  <c r="H31" i="2"/>
  <c r="I16" i="2"/>
  <c r="J46" i="2"/>
  <c r="J42" i="2"/>
  <c r="H42" i="2"/>
  <c r="H37" i="2"/>
  <c r="H19" i="2"/>
  <c r="K37" i="2"/>
  <c r="K31" i="2"/>
  <c r="K19" i="2"/>
  <c r="I46" i="2"/>
  <c r="K46" i="2"/>
  <c r="K42" i="2"/>
  <c r="J31" i="2"/>
  <c r="J19" i="2"/>
  <c r="I5" i="2"/>
  <c r="J50" i="2"/>
  <c r="I42" i="2"/>
  <c r="I37" i="2"/>
  <c r="I31" i="2"/>
  <c r="I19" i="2"/>
  <c r="H52" i="2" l="1"/>
  <c r="H54" i="2" s="1"/>
  <c r="J52" i="2"/>
  <c r="K52" i="2"/>
  <c r="C54" i="2"/>
  <c r="I52" i="2"/>
  <c r="E54" i="2"/>
  <c r="K5" i="2"/>
  <c r="D54" i="2"/>
  <c r="J5" i="2"/>
  <c r="I54" i="2" l="1"/>
  <c r="K54" i="2"/>
  <c r="J54" i="2"/>
</calcChain>
</file>

<file path=xl/sharedStrings.xml><?xml version="1.0" encoding="utf-8"?>
<sst xmlns="http://schemas.openxmlformats.org/spreadsheetml/2006/main" count="67" uniqueCount="65">
  <si>
    <t>(+/-)</t>
  </si>
  <si>
    <t>%</t>
  </si>
  <si>
    <t xml:space="preserve">Наименование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</si>
  <si>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</si>
  <si>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</si>
  <si>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</si>
  <si>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</si>
  <si>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</si>
  <si>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</si>
  <si>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</si>
  <si>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</si>
  <si>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</si>
  <si>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</si>
  <si>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</si>
  <si>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</si>
  <si>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</si>
  <si>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</si>
  <si>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</si>
  <si>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</si>
  <si>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</si>
  <si>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</si>
  <si>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</si>
  <si>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</si>
  <si>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</si>
  <si>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</si>
  <si>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</si>
  <si>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</si>
  <si>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</si>
  <si>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</si>
  <si>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</si>
  <si>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</si>
  <si>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</si>
  <si>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</si>
  <si>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</si>
  <si>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</si>
  <si>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</si>
  <si>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Итого</t>
  </si>
  <si>
    <t>Код</t>
  </si>
  <si>
    <t>Условно утвержденные расходы</t>
  </si>
  <si>
    <t>Всего: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</si>
  <si>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</si>
  <si>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</si>
  <si>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тыс.рублей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</si>
  <si>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</si>
  <si>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Транспорт</t>
  </si>
  <si>
    <t>Здравоохранение</t>
  </si>
  <si>
    <t>Амбулаторная помощь</t>
  </si>
  <si>
    <t>Обеспечение проведения выборов и референдумов</t>
  </si>
  <si>
    <t>02 00</t>
  </si>
  <si>
    <t>02 03</t>
  </si>
  <si>
    <t>Национальная оборона</t>
  </si>
  <si>
    <t>Мобилизационная и вневойсковая подготовка</t>
  </si>
  <si>
    <t>2025 год</t>
  </si>
  <si>
    <t>Охрана окружающей среды</t>
  </si>
  <si>
    <t>Другие вопросы в области охраны окружающей среды</t>
  </si>
  <si>
    <t>2026 год</t>
  </si>
  <si>
    <t>Защита населения и территории от чрезвычайных ситуаций природного и техногенного характера, пожарная безопасность</t>
  </si>
  <si>
    <t>Миграционная политика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</si>
  <si>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</si>
  <si>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Расходы бюджета по разделам и подразделам на 2025 год и плановый период 2026 и 2027 годов в сравнении с ожидаемым исполнением 
за 2024 год (оценка текущего финансового года) и отчетом за 2023 год (отчетный финансовый год)</t>
  </si>
  <si>
    <t>Отчет 2023 год</t>
  </si>
  <si>
    <t>Оценка 2024 год</t>
  </si>
  <si>
    <t>2027 год</t>
  </si>
  <si>
    <t xml:space="preserve">Отклонение 2025 года к 2023 году </t>
  </si>
  <si>
    <t xml:space="preserve">Отклонение 2025 года к 2024 году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</si>
</sst>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000"/>
    <numFmt numFmtId="166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0" fontId="2" fillId="0" borderId="0"/>
  </cellStyleXfs>
  <cellXfs count="49">
    <xf numFmtId="0" fontId="0" fillId="0" borderId="0" xfId="0"/>
    <xf numFmtId="0" fontId="4" fillId="2" borderId="1" xfId="4" applyNumberFormat="1" applyFont="1" applyFill="1" applyBorder="1" applyAlignment="1" applyProtection="1">
      <alignment horizontal="justify" vertical="top" wrapText="1"/>
      <protection hidden="1"/>
    </xf>
    <xf numFmtId="0" fontId="4" fillId="0" borderId="0" xfId="0" applyFont="1" applyAlignment="1">
      <alignment vertical="top"/>
    </xf>
    <xf numFmtId="0" fontId="4" fillId="0" borderId="0" xfId="0" applyFont="1" applyFill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1" xfId="0" applyFont="1" applyBorder="1" applyAlignment="1">
      <alignment horizontal="center"/>
    </xf>
    <xf numFmtId="165" fontId="4" fillId="0" borderId="1" xfId="0" applyNumberFormat="1" applyFont="1" applyBorder="1" applyAlignment="1">
      <alignment horizontal="center" vertical="top"/>
    </xf>
    <xf numFmtId="0" fontId="4" fillId="0" borderId="1" xfId="4" applyNumberFormat="1" applyFont="1" applyFill="1" applyBorder="1" applyAlignment="1" applyProtection="1">
      <alignment horizontal="justify" vertical="top" wrapText="1"/>
      <protection hidden="1"/>
    </xf>
    <xf numFmtId="166" fontId="4" fillId="0" borderId="1" xfId="5" applyNumberFormat="1" applyFont="1" applyBorder="1" applyAlignment="1">
      <alignment horizontal="right" vertical="top"/>
    </xf>
    <xf numFmtId="166" fontId="4" fillId="0" borderId="1" xfId="4" applyNumberFormat="1" applyFont="1" applyFill="1" applyBorder="1" applyAlignment="1" applyProtection="1">
      <alignment horizontal="right" vertical="top"/>
      <protection hidden="1"/>
    </xf>
    <xf numFmtId="4" fontId="4" fillId="0" borderId="1" xfId="4" applyNumberFormat="1" applyFont="1" applyFill="1" applyBorder="1" applyAlignment="1" applyProtection="1">
      <alignment horizontal="right" vertical="top"/>
      <protection hidden="1"/>
    </xf>
    <xf numFmtId="166" fontId="4" fillId="2" borderId="1" xfId="4" applyNumberFormat="1" applyFont="1" applyFill="1" applyBorder="1" applyAlignment="1" applyProtection="1">
      <alignment horizontal="right" vertical="top"/>
      <protection hidden="1"/>
    </xf>
    <xf numFmtId="4" fontId="4" fillId="2" borderId="1" xfId="4" applyNumberFormat="1" applyFont="1" applyFill="1" applyBorder="1" applyAlignment="1" applyProtection="1">
      <alignment horizontal="right" vertical="top"/>
      <protection hidden="1"/>
    </xf>
    <xf numFmtId="166" fontId="4" fillId="2" borderId="1" xfId="5" applyNumberFormat="1" applyFont="1" applyFill="1" applyBorder="1" applyAlignment="1">
      <alignment horizontal="right" vertical="top"/>
    </xf>
    <xf numFmtId="0" fontId="4" fillId="3" borderId="1" xfId="0" applyFont="1" applyFill="1" applyBorder="1" applyAlignment="1">
      <alignment vertical="top"/>
    </xf>
    <xf numFmtId="0" fontId="5" fillId="3" borderId="1" xfId="4" applyNumberFormat="1" applyFont="1" applyFill="1" applyBorder="1" applyAlignment="1" applyProtection="1">
      <alignment horizontal="justify"/>
      <protection hidden="1"/>
    </xf>
    <xf numFmtId="166" fontId="5" fillId="3" borderId="1" xfId="5" applyNumberFormat="1" applyFont="1" applyFill="1" applyBorder="1" applyAlignment="1">
      <alignment horizontal="right" vertical="top"/>
    </xf>
    <xf numFmtId="4" fontId="5" fillId="3" borderId="1" xfId="4" applyNumberFormat="1" applyFont="1" applyFill="1" applyBorder="1" applyAlignment="1" applyProtection="1">
      <alignment horizontal="right" vertical="top"/>
      <protection hidden="1"/>
    </xf>
    <xf numFmtId="166" fontId="5" fillId="3" borderId="1" xfId="4" applyNumberFormat="1" applyFont="1" applyFill="1" applyBorder="1" applyAlignment="1" applyProtection="1">
      <alignment horizontal="right" vertical="top"/>
      <protection hidden="1"/>
    </xf>
    <xf numFmtId="0" fontId="4" fillId="0" borderId="1" xfId="0" applyFont="1" applyBorder="1" applyAlignment="1">
      <alignment vertical="top"/>
    </xf>
    <xf numFmtId="166" fontId="5" fillId="3" borderId="1" xfId="4" applyNumberFormat="1" applyFont="1" applyFill="1" applyBorder="1" applyAlignment="1" applyProtection="1">
      <alignment horizontal="right"/>
      <protection hidden="1"/>
    </xf>
    <xf numFmtId="4" fontId="5" fillId="3" borderId="1" xfId="4" applyNumberFormat="1" applyFont="1" applyFill="1" applyBorder="1" applyAlignment="1" applyProtection="1">
      <alignment horizontal="right"/>
      <protection hidden="1"/>
    </xf>
    <xf numFmtId="165" fontId="6" fillId="3" borderId="1" xfId="0" applyNumberFormat="1" applyFont="1" applyFill="1" applyBorder="1" applyAlignment="1">
      <alignment horizontal="center" vertical="top"/>
    </xf>
    <xf numFmtId="0" fontId="6" fillId="3" borderId="1" xfId="4" applyNumberFormat="1" applyFont="1" applyFill="1" applyBorder="1" applyAlignment="1" applyProtection="1">
      <alignment horizontal="justify" vertical="top" wrapText="1"/>
      <protection hidden="1"/>
    </xf>
    <xf numFmtId="166" fontId="6" fillId="3" borderId="1" xfId="5" applyNumberFormat="1" applyFont="1" applyFill="1" applyBorder="1" applyAlignment="1">
      <alignment horizontal="right" vertical="top"/>
    </xf>
    <xf numFmtId="4" fontId="6" fillId="3" borderId="1" xfId="5" applyNumberFormat="1" applyFont="1" applyFill="1" applyBorder="1" applyAlignment="1">
      <alignment horizontal="right" vertical="top"/>
    </xf>
    <xf numFmtId="4" fontId="6" fillId="3" borderId="1" xfId="4" applyNumberFormat="1" applyFont="1" applyFill="1" applyBorder="1" applyAlignment="1" applyProtection="1">
      <alignment horizontal="right" vertical="top"/>
      <protection hidden="1"/>
    </xf>
    <xf numFmtId="166" fontId="6" fillId="3" borderId="1" xfId="4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Fill="1"/>
    <xf numFmtId="0" fontId="6" fillId="0" borderId="0" xfId="0" applyFont="1"/>
    <xf numFmtId="166" fontId="4" fillId="0" borderId="1" xfId="4" applyNumberFormat="1" applyFont="1" applyFill="1" applyBorder="1" applyAlignment="1" applyProtection="1">
      <alignment horizontal="right" vertical="top" wrapText="1"/>
      <protection hidden="1"/>
    </xf>
    <xf numFmtId="0" fontId="4" fillId="0" borderId="0" xfId="0" applyFont="1" applyAlignment="1">
      <alignment horizontal="right"/>
    </xf>
    <xf numFmtId="0" fontId="4" fillId="2" borderId="0" xfId="0" applyFont="1" applyFill="1" applyAlignment="1">
      <alignment horizontal="right" vertical="center"/>
    </xf>
    <xf numFmtId="166" fontId="4" fillId="2" borderId="1" xfId="4" applyNumberFormat="1" applyFont="1" applyFill="1" applyBorder="1" applyAlignment="1" applyProtection="1">
      <alignment horizontal="right" vertical="top" wrapText="1"/>
      <protection hidden="1"/>
    </xf>
    <xf numFmtId="0" fontId="4" fillId="2" borderId="0" xfId="0" applyFont="1" applyFill="1" applyAlignment="1">
      <alignment horizontal="right"/>
    </xf>
    <xf numFmtId="165" fontId="6" fillId="0" borderId="1" xfId="0" applyNumberFormat="1" applyFont="1" applyBorder="1" applyAlignment="1">
      <alignment horizontal="center" vertical="top"/>
    </xf>
    <xf numFmtId="0" fontId="6" fillId="4" borderId="1" xfId="4" applyNumberFormat="1" applyFont="1" applyFill="1" applyBorder="1" applyAlignment="1" applyProtection="1">
      <alignment horizontal="justify" vertical="top" wrapText="1"/>
      <protection hidden="1"/>
    </xf>
    <xf numFmtId="166" fontId="6" fillId="4" borderId="1" xfId="4" applyNumberFormat="1" applyFont="1" applyFill="1" applyBorder="1" applyAlignment="1" applyProtection="1">
      <alignment horizontal="right" vertical="top"/>
      <protection hidden="1"/>
    </xf>
    <xf numFmtId="4" fontId="4" fillId="3" borderId="1" xfId="4" applyNumberFormat="1" applyFont="1" applyFill="1" applyBorder="1" applyAlignment="1" applyProtection="1">
      <alignment horizontal="right" vertical="top"/>
      <protection hidden="1"/>
    </xf>
    <xf numFmtId="166" fontId="4" fillId="3" borderId="1" xfId="4" applyNumberFormat="1" applyFont="1" applyFill="1" applyBorder="1" applyAlignment="1" applyProtection="1">
      <alignment horizontal="right" vertical="top"/>
      <protection hidden="1"/>
    </xf>
    <xf numFmtId="0" fontId="4" fillId="0" borderId="0" xfId="0" applyNumberFormat="1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3" applyNumberFormat="1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4" xfId="6"/>
    <cellStyle name="Обычный_tmp" xfId="4"/>
    <cellStyle name="Финансовый" xfId="5" builtinId="3"/>
    <cellStyle name="Финансовый 2" xfId="2"/>
    <cellStyle name="Финансовый 3" xf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6"/>
  <sheetViews>
    <sheetView tabSelected="1" zoomScale="80" zoomScaleNormal="80" workbookViewId="0">
      <pane xSplit="2" ySplit="4" topLeftCell="C26" activePane="bottomRight" state="frozen"/>
      <selection pane="topRight" activeCell="C1" sqref="C1"/>
      <selection pane="bottomLeft" activeCell="A5" sqref="A5"/>
      <selection pane="bottomRight" activeCell="J7" sqref="J7"/>
    </sheetView>
  </sheetViews>
  <sheetFormatPr defaultColWidth="9.140625" defaultRowHeight="12.75" x14ac:dyDescent="0.2"/>
  <cols>
    <col min="1" max="1" width="6.140625" style="2" customWidth="1"/>
    <col min="2" max="2" width="56" style="4" customWidth="1"/>
    <col min="3" max="3" width="14.140625" style="34" customWidth="1"/>
    <col min="4" max="4" width="14.140625" style="37" customWidth="1"/>
    <col min="5" max="7" width="14.140625" style="4" customWidth="1"/>
    <col min="8" max="8" width="15.28515625" style="4" customWidth="1"/>
    <col min="9" max="9" width="12.7109375" style="4" customWidth="1"/>
    <col min="10" max="10" width="13.5703125" style="4" customWidth="1"/>
    <col min="11" max="11" width="14.42578125" style="4" customWidth="1"/>
    <col min="12" max="12" width="9.140625" style="3"/>
    <col min="13" max="16384" width="9.140625" style="4"/>
  </cols>
  <sheetData>
    <row r="1" spans="1:12" ht="34.5" customHeight="1" x14ac:dyDescent="0.2">
      <c r="B1" s="45" t="s">
        <v>59</v>
      </c>
      <c r="C1" s="45"/>
      <c r="D1" s="45"/>
      <c r="E1" s="45"/>
      <c r="F1" s="45"/>
      <c r="G1" s="45"/>
      <c r="H1" s="45"/>
      <c r="I1" s="45"/>
      <c r="J1" s="45"/>
      <c r="K1" s="45"/>
    </row>
    <row r="2" spans="1:12" s="5" customFormat="1" x14ac:dyDescent="0.25">
      <c r="A2" s="2"/>
      <c r="C2" s="6"/>
      <c r="D2" s="35"/>
      <c r="K2" s="6" t="s">
        <v>42</v>
      </c>
      <c r="L2" s="7"/>
    </row>
    <row r="3" spans="1:12" ht="36" customHeight="1" x14ac:dyDescent="0.2">
      <c r="A3" s="44" t="s">
        <v>37</v>
      </c>
      <c r="B3" s="44" t="s">
        <v>2</v>
      </c>
      <c r="C3" s="47" t="s">
        <v>60</v>
      </c>
      <c r="D3" s="47" t="s">
        <v>61</v>
      </c>
      <c r="E3" s="48" t="s">
        <v>52</v>
      </c>
      <c r="F3" s="48" t="s">
        <v>55</v>
      </c>
      <c r="G3" s="48" t="s">
        <v>62</v>
      </c>
      <c r="H3" s="46" t="s">
        <v>63</v>
      </c>
      <c r="I3" s="46"/>
      <c r="J3" s="46" t="s">
        <v>64</v>
      </c>
      <c r="K3" s="46"/>
    </row>
    <row r="4" spans="1:12" x14ac:dyDescent="0.2">
      <c r="A4" s="44"/>
      <c r="B4" s="44"/>
      <c r="C4" s="47"/>
      <c r="D4" s="47"/>
      <c r="E4" s="48"/>
      <c r="F4" s="48"/>
      <c r="G4" s="48"/>
      <c r="H4" s="8" t="s">
        <v>0</v>
      </c>
      <c r="I4" s="8" t="s">
        <v>1</v>
      </c>
      <c r="J4" s="8" t="s">
        <v>0</v>
      </c>
      <c r="K4" s="8" t="s">
        <v>1</v>
      </c>
    </row>
    <row r="5" spans="1:12" s="32" customFormat="1" ht="13.5" x14ac:dyDescent="0.25">
      <c r="A5" s="25">
        <v>100</v>
      </c>
      <c r="B5" s="26" t="s">
        <v>3</v>
      </c>
      <c r="C5" s="27">
        <f t="shared" ref="C5:H5" si="0">SUM(C6:C13)</f>
        <v>182055.74</v>
      </c>
      <c r="D5" s="27">
        <f t="shared" si="0"/>
        <v>211919.28000000003</v>
      </c>
      <c r="E5" s="27">
        <f t="shared" si="0"/>
        <v>228865.37</v>
      </c>
      <c r="F5" s="27">
        <f t="shared" si="0"/>
        <v>199029.41999999998</v>
      </c>
      <c r="G5" s="27">
        <f t="shared" si="0"/>
        <v>198716.64</v>
      </c>
      <c r="H5" s="28">
        <f t="shared" si="0"/>
        <v>46809.630000000005</v>
      </c>
      <c r="I5" s="29">
        <f>E5/C5*100</f>
        <v>125.71170236104614</v>
      </c>
      <c r="J5" s="29">
        <f>E5-D5</f>
        <v>16946.089999999967</v>
      </c>
      <c r="K5" s="30">
        <f>E5/D5*100</f>
        <v>107.99648337801071</v>
      </c>
      <c r="L5" s="31"/>
    </row>
    <row r="6" spans="1:12" ht="25.5" x14ac:dyDescent="0.2">
      <c r="A6" s="9">
        <v>102</v>
      </c>
      <c r="B6" s="10" t="s">
        <v>4</v>
      </c>
      <c r="C6" s="11">
        <v>2928.78</v>
      </c>
      <c r="D6" s="14">
        <v>2550.89</v>
      </c>
      <c r="E6" s="14">
        <v>2580.63</v>
      </c>
      <c r="F6" s="12">
        <v>2580.63</v>
      </c>
      <c r="G6" s="12">
        <v>2580.63</v>
      </c>
      <c r="H6" s="13">
        <f t="shared" ref="H6:H47" si="1">E6-C6</f>
        <v>-348.15000000000009</v>
      </c>
      <c r="I6" s="13">
        <f t="shared" ref="I6:I48" si="2">E6/C6*100</f>
        <v>88.112797820252794</v>
      </c>
      <c r="J6" s="13">
        <f t="shared" ref="J6:J49" si="3">E6-D6</f>
        <v>29.740000000000236</v>
      </c>
      <c r="K6" s="12">
        <f t="shared" ref="K6:K48" si="4">E6/D6*100</f>
        <v>101.16586759915167</v>
      </c>
    </row>
    <row r="7" spans="1:12" ht="38.25" x14ac:dyDescent="0.2">
      <c r="A7" s="9">
        <v>103</v>
      </c>
      <c r="B7" s="10" t="s">
        <v>43</v>
      </c>
      <c r="C7" s="11">
        <v>4482.9399999999996</v>
      </c>
      <c r="D7" s="14">
        <v>4902.41</v>
      </c>
      <c r="E7" s="14">
        <v>5101.32</v>
      </c>
      <c r="F7" s="12">
        <v>5103.54</v>
      </c>
      <c r="G7" s="12">
        <v>5105.8999999999996</v>
      </c>
      <c r="H7" s="15">
        <f t="shared" si="1"/>
        <v>618.38000000000011</v>
      </c>
      <c r="I7" s="13">
        <f t="shared" si="2"/>
        <v>113.79407263983012</v>
      </c>
      <c r="J7" s="15">
        <f t="shared" si="3"/>
        <v>198.90999999999985</v>
      </c>
      <c r="K7" s="12">
        <f t="shared" si="4"/>
        <v>104.05739218058056</v>
      </c>
    </row>
    <row r="8" spans="1:12" ht="38.25" x14ac:dyDescent="0.2">
      <c r="A8" s="9">
        <v>104</v>
      </c>
      <c r="B8" s="10" t="s">
        <v>58</v>
      </c>
      <c r="C8" s="11">
        <v>57664.87</v>
      </c>
      <c r="D8" s="14">
        <v>52543.58</v>
      </c>
      <c r="E8" s="14">
        <v>55358.79</v>
      </c>
      <c r="F8" s="12">
        <v>55563.07</v>
      </c>
      <c r="G8" s="12">
        <v>55643.76</v>
      </c>
      <c r="H8" s="13">
        <f t="shared" si="1"/>
        <v>-2306.0800000000017</v>
      </c>
      <c r="I8" s="13">
        <f t="shared" si="2"/>
        <v>96.000892744577413</v>
      </c>
      <c r="J8" s="13">
        <f t="shared" si="3"/>
        <v>2815.2099999999991</v>
      </c>
      <c r="K8" s="12">
        <f t="shared" si="4"/>
        <v>105.35785723013163</v>
      </c>
    </row>
    <row r="9" spans="1:12" x14ac:dyDescent="0.2">
      <c r="A9" s="9">
        <v>105</v>
      </c>
      <c r="B9" s="10" t="s">
        <v>5</v>
      </c>
      <c r="C9" s="11">
        <v>0</v>
      </c>
      <c r="D9" s="14">
        <v>6.33</v>
      </c>
      <c r="E9" s="14">
        <v>6.44</v>
      </c>
      <c r="F9" s="12">
        <v>78.67</v>
      </c>
      <c r="G9" s="12">
        <v>6.16</v>
      </c>
      <c r="H9" s="13">
        <f t="shared" si="1"/>
        <v>6.44</v>
      </c>
      <c r="I9" s="13">
        <v>0</v>
      </c>
      <c r="J9" s="13">
        <f t="shared" si="3"/>
        <v>0.11000000000000032</v>
      </c>
      <c r="K9" s="12">
        <f t="shared" si="4"/>
        <v>101.73775671406004</v>
      </c>
    </row>
    <row r="10" spans="1:12" ht="39.75" customHeight="1" x14ac:dyDescent="0.2">
      <c r="A10" s="9">
        <v>106</v>
      </c>
      <c r="B10" s="10" t="s">
        <v>6</v>
      </c>
      <c r="C10" s="11">
        <v>17924.79</v>
      </c>
      <c r="D10" s="14">
        <v>19303.419999999998</v>
      </c>
      <c r="E10" s="14">
        <v>18983.650000000001</v>
      </c>
      <c r="F10" s="12">
        <v>19031.490000000002</v>
      </c>
      <c r="G10" s="12">
        <v>19082.21</v>
      </c>
      <c r="H10" s="13">
        <f t="shared" si="1"/>
        <v>1058.8600000000006</v>
      </c>
      <c r="I10" s="13">
        <f t="shared" si="2"/>
        <v>105.90723796485204</v>
      </c>
      <c r="J10" s="13">
        <f t="shared" si="3"/>
        <v>-319.7699999999968</v>
      </c>
      <c r="K10" s="12">
        <f t="shared" si="4"/>
        <v>98.343454165116867</v>
      </c>
    </row>
    <row r="11" spans="1:12" x14ac:dyDescent="0.2">
      <c r="A11" s="9">
        <v>107</v>
      </c>
      <c r="B11" s="10" t="s">
        <v>47</v>
      </c>
      <c r="C11" s="11">
        <v>0</v>
      </c>
      <c r="D11" s="14">
        <v>0</v>
      </c>
      <c r="E11" s="14">
        <v>2785.36</v>
      </c>
      <c r="F11" s="12">
        <v>0</v>
      </c>
      <c r="G11" s="12">
        <v>0</v>
      </c>
      <c r="H11" s="13">
        <f>E11-C11</f>
        <v>2785.36</v>
      </c>
      <c r="I11" s="13">
        <v>0</v>
      </c>
      <c r="J11" s="13">
        <f t="shared" si="3"/>
        <v>2785.36</v>
      </c>
      <c r="K11" s="12">
        <v>0</v>
      </c>
    </row>
    <row r="12" spans="1:12" x14ac:dyDescent="0.2">
      <c r="A12" s="9">
        <v>111</v>
      </c>
      <c r="B12" s="10" t="s">
        <v>7</v>
      </c>
      <c r="C12" s="11">
        <v>0</v>
      </c>
      <c r="D12" s="14">
        <v>1669.71</v>
      </c>
      <c r="E12" s="14">
        <v>15491.24</v>
      </c>
      <c r="F12" s="12">
        <v>300</v>
      </c>
      <c r="G12" s="12">
        <v>300</v>
      </c>
      <c r="H12" s="13">
        <f t="shared" si="1"/>
        <v>15491.24</v>
      </c>
      <c r="I12" s="13">
        <v>0</v>
      </c>
      <c r="J12" s="15">
        <f t="shared" si="3"/>
        <v>13821.529999999999</v>
      </c>
      <c r="K12" s="14">
        <f t="shared" si="4"/>
        <v>927.78027322109824</v>
      </c>
    </row>
    <row r="13" spans="1:12" x14ac:dyDescent="0.2">
      <c r="A13" s="9">
        <v>113</v>
      </c>
      <c r="B13" s="10" t="s">
        <v>8</v>
      </c>
      <c r="C13" s="11">
        <v>99054.36</v>
      </c>
      <c r="D13" s="14">
        <v>130942.94</v>
      </c>
      <c r="E13" s="14">
        <v>128557.94</v>
      </c>
      <c r="F13" s="12">
        <v>116372.02</v>
      </c>
      <c r="G13" s="12">
        <v>115997.98</v>
      </c>
      <c r="H13" s="13">
        <f t="shared" si="1"/>
        <v>29503.58</v>
      </c>
      <c r="I13" s="13">
        <f t="shared" si="2"/>
        <v>129.78524115445299</v>
      </c>
      <c r="J13" s="15">
        <f t="shared" si="3"/>
        <v>-2385</v>
      </c>
      <c r="K13" s="14">
        <f t="shared" si="4"/>
        <v>98.178595959430879</v>
      </c>
    </row>
    <row r="14" spans="1:12" ht="13.5" x14ac:dyDescent="0.2">
      <c r="A14" s="38" t="s">
        <v>48</v>
      </c>
      <c r="B14" s="39" t="s">
        <v>50</v>
      </c>
      <c r="C14" s="40">
        <f>C15</f>
        <v>1192.43</v>
      </c>
      <c r="D14" s="40">
        <f>D15</f>
        <v>1425.44</v>
      </c>
      <c r="E14" s="40">
        <f>E15</f>
        <v>1605.77</v>
      </c>
      <c r="F14" s="40">
        <f t="shared" ref="F14:K14" si="5">F15</f>
        <v>1756.64</v>
      </c>
      <c r="G14" s="40">
        <f t="shared" si="5"/>
        <v>1819.05</v>
      </c>
      <c r="H14" s="40">
        <f t="shared" si="5"/>
        <v>413.33999999999992</v>
      </c>
      <c r="I14" s="40">
        <f t="shared" si="5"/>
        <v>134.6636699848209</v>
      </c>
      <c r="J14" s="40">
        <f t="shared" si="5"/>
        <v>180.32999999999993</v>
      </c>
      <c r="K14" s="40">
        <f t="shared" si="5"/>
        <v>112.65083062072061</v>
      </c>
    </row>
    <row r="15" spans="1:12" x14ac:dyDescent="0.2">
      <c r="A15" s="9" t="s">
        <v>49</v>
      </c>
      <c r="B15" s="10" t="s">
        <v>51</v>
      </c>
      <c r="C15" s="11">
        <v>1192.43</v>
      </c>
      <c r="D15" s="14">
        <v>1425.44</v>
      </c>
      <c r="E15" s="14">
        <v>1605.77</v>
      </c>
      <c r="F15" s="12">
        <v>1756.64</v>
      </c>
      <c r="G15" s="12">
        <v>1819.05</v>
      </c>
      <c r="H15" s="13">
        <f>E15-C15</f>
        <v>413.33999999999992</v>
      </c>
      <c r="I15" s="13">
        <f t="shared" si="2"/>
        <v>134.6636699848209</v>
      </c>
      <c r="J15" s="13">
        <f>E15-D15</f>
        <v>180.32999999999993</v>
      </c>
      <c r="K15" s="14">
        <f t="shared" si="4"/>
        <v>112.65083062072061</v>
      </c>
    </row>
    <row r="16" spans="1:12" s="32" customFormat="1" ht="27" x14ac:dyDescent="0.25">
      <c r="A16" s="25">
        <v>300</v>
      </c>
      <c r="B16" s="26" t="s">
        <v>9</v>
      </c>
      <c r="C16" s="27">
        <f>SUM(C17:C18)</f>
        <v>13012.63</v>
      </c>
      <c r="D16" s="27">
        <f t="shared" ref="D16:G16" si="6">SUM(D17:D18)</f>
        <v>11249.16</v>
      </c>
      <c r="E16" s="27">
        <f t="shared" si="6"/>
        <v>12088.41</v>
      </c>
      <c r="F16" s="27">
        <f t="shared" si="6"/>
        <v>12100.35</v>
      </c>
      <c r="G16" s="27">
        <f t="shared" si="6"/>
        <v>12113.01</v>
      </c>
      <c r="H16" s="29">
        <f t="shared" si="1"/>
        <v>-924.21999999999935</v>
      </c>
      <c r="I16" s="29">
        <f t="shared" si="2"/>
        <v>92.897515721264654</v>
      </c>
      <c r="J16" s="29">
        <f>E16-D16</f>
        <v>839.25</v>
      </c>
      <c r="K16" s="30">
        <f t="shared" si="4"/>
        <v>107.46055705492677</v>
      </c>
      <c r="L16" s="31"/>
    </row>
    <row r="17" spans="1:12" ht="31.5" customHeight="1" x14ac:dyDescent="0.2">
      <c r="A17" s="9">
        <v>310</v>
      </c>
      <c r="B17" s="10" t="s">
        <v>56</v>
      </c>
      <c r="C17" s="11">
        <v>10857.65</v>
      </c>
      <c r="D17" s="14">
        <v>11249.16</v>
      </c>
      <c r="E17" s="12">
        <v>12088.41</v>
      </c>
      <c r="F17" s="12">
        <v>12100.35</v>
      </c>
      <c r="G17" s="12">
        <v>12113.01</v>
      </c>
      <c r="H17" s="13">
        <f t="shared" si="1"/>
        <v>1230.7600000000002</v>
      </c>
      <c r="I17" s="13">
        <f t="shared" si="2"/>
        <v>111.33541788508563</v>
      </c>
      <c r="J17" s="13">
        <f t="shared" si="3"/>
        <v>839.25</v>
      </c>
      <c r="K17" s="14">
        <f t="shared" si="4"/>
        <v>107.46055705492677</v>
      </c>
    </row>
    <row r="18" spans="1:12" ht="27" customHeight="1" x14ac:dyDescent="0.2">
      <c r="A18" s="9">
        <v>311</v>
      </c>
      <c r="B18" s="10" t="s">
        <v>57</v>
      </c>
      <c r="C18" s="11">
        <v>2154.98</v>
      </c>
      <c r="D18" s="14">
        <v>0</v>
      </c>
      <c r="E18" s="12">
        <v>0</v>
      </c>
      <c r="F18" s="12">
        <v>0</v>
      </c>
      <c r="G18" s="12">
        <v>0</v>
      </c>
      <c r="H18" s="13">
        <f>E18-C18</f>
        <v>-2154.98</v>
      </c>
      <c r="I18" s="13">
        <f t="shared" si="2"/>
        <v>0</v>
      </c>
      <c r="J18" s="13">
        <f t="shared" si="3"/>
        <v>0</v>
      </c>
      <c r="K18" s="12">
        <v>0</v>
      </c>
    </row>
    <row r="19" spans="1:12" s="32" customFormat="1" ht="13.5" x14ac:dyDescent="0.25">
      <c r="A19" s="25">
        <v>400</v>
      </c>
      <c r="B19" s="26" t="s">
        <v>10</v>
      </c>
      <c r="C19" s="27">
        <f t="shared" ref="C19:H19" si="7">SUM(C20:C23)</f>
        <v>357695.48</v>
      </c>
      <c r="D19" s="27">
        <f t="shared" si="7"/>
        <v>206689.44</v>
      </c>
      <c r="E19" s="27">
        <f t="shared" si="7"/>
        <v>278078.29000000004</v>
      </c>
      <c r="F19" s="27">
        <f t="shared" si="7"/>
        <v>39256.93</v>
      </c>
      <c r="G19" s="27">
        <f t="shared" si="7"/>
        <v>31046.63</v>
      </c>
      <c r="H19" s="28">
        <f t="shared" si="7"/>
        <v>-79617.189999999988</v>
      </c>
      <c r="I19" s="29">
        <f t="shared" si="2"/>
        <v>77.741628158119312</v>
      </c>
      <c r="J19" s="29">
        <f t="shared" si="3"/>
        <v>71388.850000000035</v>
      </c>
      <c r="K19" s="30">
        <f t="shared" si="4"/>
        <v>134.53918594002675</v>
      </c>
      <c r="L19" s="31"/>
    </row>
    <row r="20" spans="1:12" x14ac:dyDescent="0.2">
      <c r="A20" s="9">
        <v>405</v>
      </c>
      <c r="B20" s="10" t="s">
        <v>11</v>
      </c>
      <c r="C20" s="11">
        <v>8101.92</v>
      </c>
      <c r="D20" s="14">
        <v>10937.33</v>
      </c>
      <c r="E20" s="12">
        <v>909.14</v>
      </c>
      <c r="F20" s="12">
        <v>909.14</v>
      </c>
      <c r="G20" s="12">
        <v>909.14</v>
      </c>
      <c r="H20" s="13">
        <f t="shared" si="1"/>
        <v>-7192.78</v>
      </c>
      <c r="I20" s="13">
        <f t="shared" si="2"/>
        <v>11.22129075577147</v>
      </c>
      <c r="J20" s="13">
        <f t="shared" si="3"/>
        <v>-10028.19</v>
      </c>
      <c r="K20" s="12">
        <f t="shared" si="4"/>
        <v>8.3122663392253866</v>
      </c>
    </row>
    <row r="21" spans="1:12" x14ac:dyDescent="0.2">
      <c r="A21" s="9">
        <v>408</v>
      </c>
      <c r="B21" s="10" t="s">
        <v>44</v>
      </c>
      <c r="C21" s="11">
        <v>0</v>
      </c>
      <c r="D21" s="14">
        <v>508</v>
      </c>
      <c r="E21" s="12">
        <v>4258</v>
      </c>
      <c r="F21" s="12">
        <v>508</v>
      </c>
      <c r="G21" s="12">
        <v>508</v>
      </c>
      <c r="H21" s="15">
        <f t="shared" si="1"/>
        <v>4258</v>
      </c>
      <c r="I21" s="13">
        <v>0</v>
      </c>
      <c r="J21" s="15">
        <f t="shared" si="3"/>
        <v>3750</v>
      </c>
      <c r="K21" s="14">
        <f t="shared" si="4"/>
        <v>838.18897637795283</v>
      </c>
    </row>
    <row r="22" spans="1:12" x14ac:dyDescent="0.2">
      <c r="A22" s="9">
        <v>409</v>
      </c>
      <c r="B22" s="10" t="s">
        <v>12</v>
      </c>
      <c r="C22" s="11">
        <v>348998.57</v>
      </c>
      <c r="D22" s="14">
        <v>194610.45</v>
      </c>
      <c r="E22" s="12">
        <v>272054.15000000002</v>
      </c>
      <c r="F22" s="12">
        <v>36982.79</v>
      </c>
      <c r="G22" s="12">
        <v>28772.49</v>
      </c>
      <c r="H22" s="13">
        <f t="shared" si="1"/>
        <v>-76944.419999999984</v>
      </c>
      <c r="I22" s="13">
        <f t="shared" si="2"/>
        <v>77.952797915475699</v>
      </c>
      <c r="J22" s="13">
        <f t="shared" si="3"/>
        <v>77443.700000000012</v>
      </c>
      <c r="K22" s="12">
        <f t="shared" si="4"/>
        <v>139.79421454500516</v>
      </c>
    </row>
    <row r="23" spans="1:12" x14ac:dyDescent="0.2">
      <c r="A23" s="9">
        <v>412</v>
      </c>
      <c r="B23" s="10" t="s">
        <v>13</v>
      </c>
      <c r="C23" s="11">
        <v>594.99</v>
      </c>
      <c r="D23" s="14">
        <v>633.66</v>
      </c>
      <c r="E23" s="12">
        <v>857</v>
      </c>
      <c r="F23" s="12">
        <v>857</v>
      </c>
      <c r="G23" s="12">
        <v>857</v>
      </c>
      <c r="H23" s="13">
        <f t="shared" si="1"/>
        <v>262.01</v>
      </c>
      <c r="I23" s="13">
        <f t="shared" si="2"/>
        <v>144.03603421906251</v>
      </c>
      <c r="J23" s="13">
        <f t="shared" si="3"/>
        <v>223.34000000000003</v>
      </c>
      <c r="K23" s="12">
        <f t="shared" si="4"/>
        <v>135.24603099453967</v>
      </c>
    </row>
    <row r="24" spans="1:12" s="32" customFormat="1" ht="13.5" x14ac:dyDescent="0.25">
      <c r="A24" s="25">
        <v>500</v>
      </c>
      <c r="B24" s="26" t="s">
        <v>14</v>
      </c>
      <c r="C24" s="27">
        <f>SUM(C25:C28)</f>
        <v>37686.769999999997</v>
      </c>
      <c r="D24" s="27">
        <f t="shared" ref="D24:G24" si="8">SUM(D25:D28)</f>
        <v>69805.289999999994</v>
      </c>
      <c r="E24" s="27">
        <f t="shared" si="8"/>
        <v>64662.18</v>
      </c>
      <c r="F24" s="27">
        <f t="shared" si="8"/>
        <v>15196.1</v>
      </c>
      <c r="G24" s="27">
        <f t="shared" si="8"/>
        <v>15514.66</v>
      </c>
      <c r="H24" s="41">
        <f t="shared" si="1"/>
        <v>26975.410000000003</v>
      </c>
      <c r="I24" s="41">
        <v>0</v>
      </c>
      <c r="J24" s="41">
        <f t="shared" si="3"/>
        <v>-5143.1099999999933</v>
      </c>
      <c r="K24" s="42">
        <v>0</v>
      </c>
      <c r="L24" s="31"/>
    </row>
    <row r="25" spans="1:12" x14ac:dyDescent="0.2">
      <c r="A25" s="9">
        <v>501</v>
      </c>
      <c r="B25" s="10" t="s">
        <v>15</v>
      </c>
      <c r="C25" s="11">
        <v>0</v>
      </c>
      <c r="D25" s="14">
        <v>0</v>
      </c>
      <c r="E25" s="12">
        <v>0</v>
      </c>
      <c r="F25" s="12">
        <v>0</v>
      </c>
      <c r="G25" s="12">
        <v>0</v>
      </c>
      <c r="H25" s="15">
        <f t="shared" ref="H25" si="9">E25-C25</f>
        <v>0</v>
      </c>
      <c r="I25" s="15">
        <v>0</v>
      </c>
      <c r="J25" s="15">
        <f t="shared" si="3"/>
        <v>0</v>
      </c>
      <c r="K25" s="14">
        <v>0</v>
      </c>
    </row>
    <row r="26" spans="1:12" x14ac:dyDescent="0.2">
      <c r="A26" s="9">
        <v>502</v>
      </c>
      <c r="B26" s="10" t="s">
        <v>16</v>
      </c>
      <c r="C26" s="11">
        <v>0</v>
      </c>
      <c r="D26" s="14">
        <v>0</v>
      </c>
      <c r="E26" s="12">
        <v>0</v>
      </c>
      <c r="F26" s="12">
        <v>0</v>
      </c>
      <c r="G26" s="12">
        <v>0</v>
      </c>
      <c r="H26" s="15">
        <f t="shared" si="1"/>
        <v>0</v>
      </c>
      <c r="I26" s="15">
        <v>0</v>
      </c>
      <c r="J26" s="15">
        <f t="shared" si="3"/>
        <v>0</v>
      </c>
      <c r="K26" s="14">
        <v>0</v>
      </c>
    </row>
    <row r="27" spans="1:12" x14ac:dyDescent="0.2">
      <c r="A27" s="9">
        <v>503</v>
      </c>
      <c r="B27" s="1" t="s">
        <v>17</v>
      </c>
      <c r="C27" s="16">
        <v>37686.769999999997</v>
      </c>
      <c r="D27" s="14">
        <v>69805.289999999994</v>
      </c>
      <c r="E27" s="14">
        <v>64662.18</v>
      </c>
      <c r="F27" s="14">
        <v>15196.1</v>
      </c>
      <c r="G27" s="14">
        <v>15514.66</v>
      </c>
      <c r="H27" s="15">
        <f t="shared" si="1"/>
        <v>26975.410000000003</v>
      </c>
      <c r="I27" s="13">
        <f t="shared" si="2"/>
        <v>171.57793039838651</v>
      </c>
      <c r="J27" s="15">
        <f t="shared" si="3"/>
        <v>-5143.1099999999933</v>
      </c>
      <c r="K27" s="14">
        <f t="shared" si="4"/>
        <v>92.632205954591711</v>
      </c>
    </row>
    <row r="28" spans="1:12" x14ac:dyDescent="0.2">
      <c r="A28" s="9">
        <v>505</v>
      </c>
      <c r="B28" s="1" t="s">
        <v>18</v>
      </c>
      <c r="C28" s="16">
        <v>0</v>
      </c>
      <c r="D28" s="14">
        <v>0</v>
      </c>
      <c r="E28" s="14">
        <v>0</v>
      </c>
      <c r="F28" s="14">
        <v>0</v>
      </c>
      <c r="G28" s="14">
        <v>0</v>
      </c>
      <c r="H28" s="15">
        <f t="shared" si="1"/>
        <v>0</v>
      </c>
      <c r="I28" s="15">
        <v>0</v>
      </c>
      <c r="J28" s="15">
        <f t="shared" si="3"/>
        <v>0</v>
      </c>
      <c r="K28" s="14">
        <v>0</v>
      </c>
    </row>
    <row r="29" spans="1:12" ht="13.5" x14ac:dyDescent="0.2">
      <c r="A29" s="25">
        <v>600</v>
      </c>
      <c r="B29" s="26" t="s">
        <v>53</v>
      </c>
      <c r="C29" s="27">
        <f>SUM(C30)</f>
        <v>310.83999999999997</v>
      </c>
      <c r="D29" s="27">
        <f>SUM(D30)</f>
        <v>1162.17</v>
      </c>
      <c r="E29" s="27">
        <f>SUM(E30)</f>
        <v>82.08</v>
      </c>
      <c r="F29" s="27">
        <f>SUM(F30)</f>
        <v>82.08</v>
      </c>
      <c r="G29" s="27">
        <f>SUM(G30)</f>
        <v>82.08</v>
      </c>
      <c r="H29" s="28">
        <f t="shared" ref="H29" si="10">SUM(H30)</f>
        <v>-228.76</v>
      </c>
      <c r="I29" s="29">
        <v>0</v>
      </c>
      <c r="J29" s="29">
        <f t="shared" ref="J29:J30" si="11">E29-D29</f>
        <v>-1080.0900000000001</v>
      </c>
      <c r="K29" s="30">
        <v>0</v>
      </c>
    </row>
    <row r="30" spans="1:12" x14ac:dyDescent="0.2">
      <c r="A30" s="9">
        <v>605</v>
      </c>
      <c r="B30" s="10" t="s">
        <v>54</v>
      </c>
      <c r="C30" s="11">
        <v>310.83999999999997</v>
      </c>
      <c r="D30" s="14">
        <v>1162.17</v>
      </c>
      <c r="E30" s="12">
        <v>82.08</v>
      </c>
      <c r="F30" s="12">
        <v>82.08</v>
      </c>
      <c r="G30" s="12">
        <v>82.08</v>
      </c>
      <c r="H30" s="15">
        <f t="shared" ref="H30" si="12">E30-C30</f>
        <v>-228.76</v>
      </c>
      <c r="I30" s="13">
        <f t="shared" si="2"/>
        <v>26.405867970660147</v>
      </c>
      <c r="J30" s="15">
        <f t="shared" si="11"/>
        <v>-1080.0900000000001</v>
      </c>
      <c r="K30" s="14">
        <f t="shared" si="4"/>
        <v>7.0626500425927361</v>
      </c>
    </row>
    <row r="31" spans="1:12" s="32" customFormat="1" ht="13.5" x14ac:dyDescent="0.25">
      <c r="A31" s="25">
        <v>700</v>
      </c>
      <c r="B31" s="26" t="s">
        <v>19</v>
      </c>
      <c r="C31" s="27">
        <f t="shared" ref="C31:H31" si="13">SUM(C32:C36)</f>
        <v>671133.41999999993</v>
      </c>
      <c r="D31" s="27">
        <f t="shared" si="13"/>
        <v>753033.91</v>
      </c>
      <c r="E31" s="27">
        <f t="shared" si="13"/>
        <v>800783.24999999988</v>
      </c>
      <c r="F31" s="27">
        <f t="shared" si="13"/>
        <v>789941.81</v>
      </c>
      <c r="G31" s="27">
        <f t="shared" si="13"/>
        <v>698889.12</v>
      </c>
      <c r="H31" s="28">
        <f t="shared" si="13"/>
        <v>129649.83000000005</v>
      </c>
      <c r="I31" s="29">
        <f t="shared" si="2"/>
        <v>119.31804111319624</v>
      </c>
      <c r="J31" s="29">
        <f t="shared" si="3"/>
        <v>47749.339999999851</v>
      </c>
      <c r="K31" s="30">
        <f t="shared" si="4"/>
        <v>106.34092825912711</v>
      </c>
      <c r="L31" s="31"/>
    </row>
    <row r="32" spans="1:12" x14ac:dyDescent="0.2">
      <c r="A32" s="9">
        <v>701</v>
      </c>
      <c r="B32" s="10" t="s">
        <v>20</v>
      </c>
      <c r="C32" s="11">
        <v>178608.84</v>
      </c>
      <c r="D32" s="14">
        <v>203767.18</v>
      </c>
      <c r="E32" s="12">
        <v>220072.42</v>
      </c>
      <c r="F32" s="12">
        <v>218647.02</v>
      </c>
      <c r="G32" s="12">
        <v>217312.74</v>
      </c>
      <c r="H32" s="13">
        <f t="shared" si="1"/>
        <v>41463.580000000016</v>
      </c>
      <c r="I32" s="13">
        <f t="shared" si="2"/>
        <v>123.21474121885569</v>
      </c>
      <c r="J32" s="13">
        <f t="shared" si="3"/>
        <v>16305.24000000002</v>
      </c>
      <c r="K32" s="12">
        <f t="shared" si="4"/>
        <v>108.00189706703505</v>
      </c>
    </row>
    <row r="33" spans="1:12" x14ac:dyDescent="0.2">
      <c r="A33" s="9">
        <v>702</v>
      </c>
      <c r="B33" s="10" t="s">
        <v>21</v>
      </c>
      <c r="C33" s="11">
        <v>422705.41</v>
      </c>
      <c r="D33" s="14">
        <v>466542.38</v>
      </c>
      <c r="E33" s="12">
        <v>487689.82</v>
      </c>
      <c r="F33" s="12">
        <v>478315.99</v>
      </c>
      <c r="G33" s="12">
        <v>388569.13</v>
      </c>
      <c r="H33" s="13">
        <f t="shared" si="1"/>
        <v>64984.410000000033</v>
      </c>
      <c r="I33" s="13">
        <f t="shared" si="2"/>
        <v>115.37345121748028</v>
      </c>
      <c r="J33" s="13">
        <f t="shared" si="3"/>
        <v>21147.440000000002</v>
      </c>
      <c r="K33" s="12">
        <f t="shared" si="4"/>
        <v>104.53280150026242</v>
      </c>
    </row>
    <row r="34" spans="1:12" x14ac:dyDescent="0.2">
      <c r="A34" s="9">
        <v>703</v>
      </c>
      <c r="B34" s="1" t="s">
        <v>22</v>
      </c>
      <c r="C34" s="16">
        <v>40005.599999999999</v>
      </c>
      <c r="D34" s="14">
        <v>49417.599999999999</v>
      </c>
      <c r="E34" s="14">
        <v>52818.61</v>
      </c>
      <c r="F34" s="14">
        <v>52863.34</v>
      </c>
      <c r="G34" s="14">
        <v>52887.16</v>
      </c>
      <c r="H34" s="13">
        <f t="shared" si="1"/>
        <v>12813.010000000002</v>
      </c>
      <c r="I34" s="13">
        <f t="shared" si="2"/>
        <v>132.02804107424961</v>
      </c>
      <c r="J34" s="15">
        <f t="shared" si="3"/>
        <v>3401.010000000002</v>
      </c>
      <c r="K34" s="14">
        <f t="shared" si="4"/>
        <v>106.88218367545166</v>
      </c>
    </row>
    <row r="35" spans="1:12" x14ac:dyDescent="0.2">
      <c r="A35" s="9">
        <v>707</v>
      </c>
      <c r="B35" s="10" t="s">
        <v>23</v>
      </c>
      <c r="C35" s="11">
        <v>2231.08</v>
      </c>
      <c r="D35" s="14">
        <v>2817.17</v>
      </c>
      <c r="E35" s="12">
        <v>2710.95</v>
      </c>
      <c r="F35" s="12">
        <v>2715.31</v>
      </c>
      <c r="G35" s="12">
        <v>2719.94</v>
      </c>
      <c r="H35" s="13">
        <f t="shared" si="1"/>
        <v>479.86999999999989</v>
      </c>
      <c r="I35" s="13">
        <f t="shared" si="2"/>
        <v>121.50841744805206</v>
      </c>
      <c r="J35" s="13">
        <f t="shared" si="3"/>
        <v>-106.22000000000025</v>
      </c>
      <c r="K35" s="12">
        <f t="shared" si="4"/>
        <v>96.229549512453985</v>
      </c>
    </row>
    <row r="36" spans="1:12" x14ac:dyDescent="0.2">
      <c r="A36" s="9">
        <v>709</v>
      </c>
      <c r="B36" s="10" t="s">
        <v>24</v>
      </c>
      <c r="C36" s="11">
        <v>27582.49</v>
      </c>
      <c r="D36" s="14">
        <v>30489.58</v>
      </c>
      <c r="E36" s="12">
        <v>37491.449999999997</v>
      </c>
      <c r="F36" s="12">
        <v>37400.15</v>
      </c>
      <c r="G36" s="12">
        <v>37400.15</v>
      </c>
      <c r="H36" s="13">
        <f t="shared" si="1"/>
        <v>9908.9599999999955</v>
      </c>
      <c r="I36" s="13">
        <f t="shared" si="2"/>
        <v>135.92482042049139</v>
      </c>
      <c r="J36" s="13">
        <f t="shared" si="3"/>
        <v>7001.8699999999953</v>
      </c>
      <c r="K36" s="12">
        <f t="shared" si="4"/>
        <v>122.9647964976887</v>
      </c>
    </row>
    <row r="37" spans="1:12" s="32" customFormat="1" ht="13.5" x14ac:dyDescent="0.25">
      <c r="A37" s="25">
        <v>800</v>
      </c>
      <c r="B37" s="26" t="s">
        <v>25</v>
      </c>
      <c r="C37" s="27">
        <f t="shared" ref="C37:H37" si="14">SUM(C38:C39)</f>
        <v>258631.69999999998</v>
      </c>
      <c r="D37" s="27">
        <f t="shared" si="14"/>
        <v>119014.66</v>
      </c>
      <c r="E37" s="27">
        <f t="shared" si="14"/>
        <v>103519.87</v>
      </c>
      <c r="F37" s="27">
        <f t="shared" si="14"/>
        <v>103531.65</v>
      </c>
      <c r="G37" s="27">
        <f t="shared" si="14"/>
        <v>99572.51999999999</v>
      </c>
      <c r="H37" s="28">
        <f t="shared" si="14"/>
        <v>-155111.82999999999</v>
      </c>
      <c r="I37" s="29">
        <f t="shared" si="2"/>
        <v>40.025979027319551</v>
      </c>
      <c r="J37" s="29">
        <f t="shared" si="3"/>
        <v>-15494.790000000008</v>
      </c>
      <c r="K37" s="30">
        <f t="shared" si="4"/>
        <v>86.980771948598587</v>
      </c>
      <c r="L37" s="31"/>
    </row>
    <row r="38" spans="1:12" ht="13.15" customHeight="1" x14ac:dyDescent="0.2">
      <c r="A38" s="9">
        <v>801</v>
      </c>
      <c r="B38" s="10" t="s">
        <v>26</v>
      </c>
      <c r="C38" s="11">
        <v>254757.36</v>
      </c>
      <c r="D38" s="14">
        <v>111401.46</v>
      </c>
      <c r="E38" s="12">
        <v>95934.28</v>
      </c>
      <c r="F38" s="12">
        <v>95946.06</v>
      </c>
      <c r="G38" s="12">
        <v>91986.93</v>
      </c>
      <c r="H38" s="13">
        <f t="shared" si="1"/>
        <v>-158823.07999999999</v>
      </c>
      <c r="I38" s="13">
        <f>E38/C38*100</f>
        <v>37.657118129972773</v>
      </c>
      <c r="J38" s="13">
        <f t="shared" si="3"/>
        <v>-15467.180000000008</v>
      </c>
      <c r="K38" s="12">
        <f t="shared" si="4"/>
        <v>86.115819307933663</v>
      </c>
    </row>
    <row r="39" spans="1:12" x14ac:dyDescent="0.2">
      <c r="A39" s="9">
        <v>804</v>
      </c>
      <c r="B39" s="10" t="s">
        <v>27</v>
      </c>
      <c r="C39" s="11">
        <v>3874.34</v>
      </c>
      <c r="D39" s="14">
        <v>7613.2</v>
      </c>
      <c r="E39" s="12">
        <v>7585.59</v>
      </c>
      <c r="F39" s="12">
        <v>7585.59</v>
      </c>
      <c r="G39" s="12">
        <v>7585.59</v>
      </c>
      <c r="H39" s="13">
        <f t="shared" si="1"/>
        <v>3711.25</v>
      </c>
      <c r="I39" s="13">
        <f t="shared" si="2"/>
        <v>195.7905088350532</v>
      </c>
      <c r="J39" s="13">
        <f t="shared" si="3"/>
        <v>-27.609999999999673</v>
      </c>
      <c r="K39" s="12">
        <f t="shared" si="4"/>
        <v>99.637340408763734</v>
      </c>
    </row>
    <row r="40" spans="1:12" ht="13.5" x14ac:dyDescent="0.2">
      <c r="A40" s="25">
        <v>900</v>
      </c>
      <c r="B40" s="26" t="s">
        <v>45</v>
      </c>
      <c r="C40" s="27">
        <f>SUM(C41)</f>
        <v>0</v>
      </c>
      <c r="D40" s="27">
        <f>SUM(D41)</f>
        <v>0</v>
      </c>
      <c r="E40" s="27">
        <f>SUM(E41)</f>
        <v>0</v>
      </c>
      <c r="F40" s="27">
        <f>SUM(F41)</f>
        <v>0</v>
      </c>
      <c r="G40" s="27">
        <f>SUM(G41)</f>
        <v>0</v>
      </c>
      <c r="H40" s="28">
        <f t="shared" ref="H40" si="15">SUM(H41)</f>
        <v>0</v>
      </c>
      <c r="I40" s="29">
        <v>0</v>
      </c>
      <c r="J40" s="29">
        <f t="shared" si="3"/>
        <v>0</v>
      </c>
      <c r="K40" s="30">
        <v>0</v>
      </c>
    </row>
    <row r="41" spans="1:12" x14ac:dyDescent="0.2">
      <c r="A41" s="9">
        <v>902</v>
      </c>
      <c r="B41" s="10" t="s">
        <v>46</v>
      </c>
      <c r="C41" s="11">
        <v>0</v>
      </c>
      <c r="D41" s="14">
        <v>0</v>
      </c>
      <c r="E41" s="12">
        <v>0</v>
      </c>
      <c r="F41" s="12">
        <v>0</v>
      </c>
      <c r="G41" s="12">
        <v>0</v>
      </c>
      <c r="H41" s="15">
        <f t="shared" ref="H41" si="16">E41-C41</f>
        <v>0</v>
      </c>
      <c r="I41" s="15">
        <v>0</v>
      </c>
      <c r="J41" s="15">
        <f t="shared" si="3"/>
        <v>0</v>
      </c>
      <c r="K41" s="14">
        <v>0</v>
      </c>
    </row>
    <row r="42" spans="1:12" s="32" customFormat="1" ht="13.5" x14ac:dyDescent="0.25">
      <c r="A42" s="25">
        <v>1000</v>
      </c>
      <c r="B42" s="26" t="s">
        <v>28</v>
      </c>
      <c r="C42" s="27">
        <f t="shared" ref="C42:H42" si="17">SUM(C43:C45)</f>
        <v>243838.43</v>
      </c>
      <c r="D42" s="27">
        <f t="shared" si="17"/>
        <v>187766.43000000002</v>
      </c>
      <c r="E42" s="27">
        <f t="shared" si="17"/>
        <v>169898.41999999998</v>
      </c>
      <c r="F42" s="27">
        <f t="shared" si="17"/>
        <v>185695.78</v>
      </c>
      <c r="G42" s="27">
        <f t="shared" si="17"/>
        <v>187518.9</v>
      </c>
      <c r="H42" s="28">
        <f t="shared" si="17"/>
        <v>-73940.010000000009</v>
      </c>
      <c r="I42" s="29">
        <f t="shared" si="2"/>
        <v>69.676637927827855</v>
      </c>
      <c r="J42" s="29">
        <f t="shared" si="3"/>
        <v>-17868.010000000038</v>
      </c>
      <c r="K42" s="30">
        <f t="shared" si="4"/>
        <v>90.48391664047719</v>
      </c>
      <c r="L42" s="31"/>
    </row>
    <row r="43" spans="1:12" x14ac:dyDescent="0.2">
      <c r="A43" s="9">
        <v>1003</v>
      </c>
      <c r="B43" s="10" t="s">
        <v>29</v>
      </c>
      <c r="C43" s="11">
        <v>119456.2</v>
      </c>
      <c r="D43" s="14">
        <v>107925.11</v>
      </c>
      <c r="E43" s="12">
        <v>104328.28</v>
      </c>
      <c r="F43" s="12">
        <v>107509.63</v>
      </c>
      <c r="G43" s="12">
        <v>106846.57</v>
      </c>
      <c r="H43" s="13">
        <f t="shared" si="1"/>
        <v>-15127.919999999998</v>
      </c>
      <c r="I43" s="13">
        <f t="shared" si="2"/>
        <v>87.336011023287199</v>
      </c>
      <c r="J43" s="13">
        <f t="shared" si="3"/>
        <v>-3596.8300000000017</v>
      </c>
      <c r="K43" s="12">
        <f t="shared" si="4"/>
        <v>96.667290864934031</v>
      </c>
    </row>
    <row r="44" spans="1:12" x14ac:dyDescent="0.2">
      <c r="A44" s="9">
        <v>1004</v>
      </c>
      <c r="B44" s="10" t="s">
        <v>30</v>
      </c>
      <c r="C44" s="11">
        <v>108152.58</v>
      </c>
      <c r="D44" s="14">
        <v>61891.62</v>
      </c>
      <c r="E44" s="12">
        <v>47244.18</v>
      </c>
      <c r="F44" s="12">
        <v>59860.35</v>
      </c>
      <c r="G44" s="12">
        <v>62346.52</v>
      </c>
      <c r="H44" s="13">
        <f t="shared" si="1"/>
        <v>-60908.4</v>
      </c>
      <c r="I44" s="13">
        <f t="shared" si="2"/>
        <v>43.682896885122851</v>
      </c>
      <c r="J44" s="13">
        <f t="shared" si="3"/>
        <v>-14647.440000000002</v>
      </c>
      <c r="K44" s="12">
        <f t="shared" si="4"/>
        <v>76.33372660143651</v>
      </c>
    </row>
    <row r="45" spans="1:12" x14ac:dyDescent="0.2">
      <c r="A45" s="9">
        <v>1006</v>
      </c>
      <c r="B45" s="10" t="s">
        <v>31</v>
      </c>
      <c r="C45" s="11">
        <v>16229.65</v>
      </c>
      <c r="D45" s="14">
        <v>17949.7</v>
      </c>
      <c r="E45" s="12">
        <v>18325.96</v>
      </c>
      <c r="F45" s="12">
        <v>18325.8</v>
      </c>
      <c r="G45" s="12">
        <v>18325.810000000001</v>
      </c>
      <c r="H45" s="13">
        <f t="shared" si="1"/>
        <v>2096.3099999999995</v>
      </c>
      <c r="I45" s="13">
        <f t="shared" si="2"/>
        <v>112.91654471907897</v>
      </c>
      <c r="J45" s="13">
        <f t="shared" si="3"/>
        <v>376.2599999999984</v>
      </c>
      <c r="K45" s="12">
        <f t="shared" si="4"/>
        <v>102.09619102269119</v>
      </c>
    </row>
    <row r="46" spans="1:12" s="32" customFormat="1" ht="13.5" x14ac:dyDescent="0.25">
      <c r="A46" s="25">
        <v>1100</v>
      </c>
      <c r="B46" s="26" t="s">
        <v>32</v>
      </c>
      <c r="C46" s="27">
        <f t="shared" ref="C46:H46" si="18">SUM(C47:C49)</f>
        <v>19456.809999999998</v>
      </c>
      <c r="D46" s="27">
        <f t="shared" si="18"/>
        <v>23370.31</v>
      </c>
      <c r="E46" s="27">
        <f t="shared" si="18"/>
        <v>20753.669999999998</v>
      </c>
      <c r="F46" s="27">
        <f t="shared" si="18"/>
        <v>20971.559999999998</v>
      </c>
      <c r="G46" s="27">
        <f t="shared" si="18"/>
        <v>21202.61</v>
      </c>
      <c r="H46" s="28">
        <f t="shared" si="18"/>
        <v>1296.8600000000004</v>
      </c>
      <c r="I46" s="29">
        <f t="shared" si="2"/>
        <v>106.66532694722311</v>
      </c>
      <c r="J46" s="29">
        <f t="shared" si="3"/>
        <v>-2616.6400000000031</v>
      </c>
      <c r="K46" s="30">
        <f t="shared" si="4"/>
        <v>88.803571711286651</v>
      </c>
      <c r="L46" s="31"/>
    </row>
    <row r="47" spans="1:12" x14ac:dyDescent="0.2">
      <c r="A47" s="9">
        <v>1101</v>
      </c>
      <c r="B47" s="10" t="s">
        <v>33</v>
      </c>
      <c r="C47" s="11">
        <v>18500.37</v>
      </c>
      <c r="D47" s="14">
        <v>18451.330000000002</v>
      </c>
      <c r="E47" s="12">
        <v>19755.89</v>
      </c>
      <c r="F47" s="12">
        <v>19973.78</v>
      </c>
      <c r="G47" s="12">
        <v>20204.830000000002</v>
      </c>
      <c r="H47" s="13">
        <f t="shared" si="1"/>
        <v>1255.5200000000004</v>
      </c>
      <c r="I47" s="13">
        <f t="shared" si="2"/>
        <v>106.78645886541729</v>
      </c>
      <c r="J47" s="13">
        <f t="shared" si="3"/>
        <v>1304.5599999999977</v>
      </c>
      <c r="K47" s="12">
        <f t="shared" si="4"/>
        <v>107.07027623482968</v>
      </c>
    </row>
    <row r="48" spans="1:12" x14ac:dyDescent="0.2">
      <c r="A48" s="9">
        <v>1102</v>
      </c>
      <c r="B48" s="10" t="s">
        <v>34</v>
      </c>
      <c r="C48" s="11">
        <v>956.44</v>
      </c>
      <c r="D48" s="14">
        <v>4918.9799999999996</v>
      </c>
      <c r="E48" s="12">
        <v>997.78</v>
      </c>
      <c r="F48" s="12">
        <v>997.78</v>
      </c>
      <c r="G48" s="12">
        <v>997.78</v>
      </c>
      <c r="H48" s="13">
        <f t="shared" ref="H48:H51" si="19">E48-C48</f>
        <v>41.339999999999918</v>
      </c>
      <c r="I48" s="13">
        <f t="shared" si="2"/>
        <v>104.32227844924928</v>
      </c>
      <c r="J48" s="13">
        <f t="shared" si="3"/>
        <v>-3921.2</v>
      </c>
      <c r="K48" s="12">
        <f t="shared" si="4"/>
        <v>20.28428657973808</v>
      </c>
    </row>
    <row r="49" spans="1:12" x14ac:dyDescent="0.2">
      <c r="A49" s="9">
        <v>1105</v>
      </c>
      <c r="B49" s="10" t="s">
        <v>35</v>
      </c>
      <c r="C49" s="11">
        <v>0</v>
      </c>
      <c r="D49" s="14">
        <v>0</v>
      </c>
      <c r="E49" s="12">
        <v>0</v>
      </c>
      <c r="F49" s="12">
        <v>0</v>
      </c>
      <c r="G49" s="12">
        <v>0</v>
      </c>
      <c r="H49" s="15">
        <f t="shared" ref="H49" si="20">E49-C49</f>
        <v>0</v>
      </c>
      <c r="I49" s="15">
        <v>0</v>
      </c>
      <c r="J49" s="15">
        <f t="shared" si="3"/>
        <v>0</v>
      </c>
      <c r="K49" s="14">
        <v>0</v>
      </c>
    </row>
    <row r="50" spans="1:12" s="32" customFormat="1" ht="13.5" x14ac:dyDescent="0.25">
      <c r="A50" s="25">
        <v>1300</v>
      </c>
      <c r="B50" s="26" t="s">
        <v>40</v>
      </c>
      <c r="C50" s="27">
        <f>SUM(C51)</f>
        <v>0.56000000000000005</v>
      </c>
      <c r="D50" s="27">
        <f t="shared" ref="D50:H50" si="21">SUM(D51)</f>
        <v>2.19</v>
      </c>
      <c r="E50" s="27">
        <f t="shared" si="21"/>
        <v>0</v>
      </c>
      <c r="F50" s="27">
        <f t="shared" si="21"/>
        <v>0</v>
      </c>
      <c r="G50" s="27">
        <f t="shared" si="21"/>
        <v>0</v>
      </c>
      <c r="H50" s="28">
        <f t="shared" si="21"/>
        <v>-0.56000000000000005</v>
      </c>
      <c r="I50" s="29">
        <v>0</v>
      </c>
      <c r="J50" s="29">
        <f t="shared" ref="J50:J52" si="22">E50-D50</f>
        <v>-2.19</v>
      </c>
      <c r="K50" s="30">
        <v>0</v>
      </c>
      <c r="L50" s="31"/>
    </row>
    <row r="51" spans="1:12" ht="17.45" customHeight="1" x14ac:dyDescent="0.2">
      <c r="A51" s="9">
        <v>1301</v>
      </c>
      <c r="B51" s="10" t="s">
        <v>41</v>
      </c>
      <c r="C51" s="11">
        <v>0.56000000000000005</v>
      </c>
      <c r="D51" s="14">
        <v>2.19</v>
      </c>
      <c r="E51" s="14">
        <v>0</v>
      </c>
      <c r="F51" s="14">
        <v>0</v>
      </c>
      <c r="G51" s="14">
        <v>0</v>
      </c>
      <c r="H51" s="15">
        <f t="shared" si="19"/>
        <v>-0.56000000000000005</v>
      </c>
      <c r="I51" s="15">
        <v>0</v>
      </c>
      <c r="J51" s="15">
        <f t="shared" si="22"/>
        <v>-2.19</v>
      </c>
      <c r="K51" s="14">
        <v>0</v>
      </c>
    </row>
    <row r="52" spans="1:12" x14ac:dyDescent="0.2">
      <c r="A52" s="17"/>
      <c r="B52" s="18" t="s">
        <v>36</v>
      </c>
      <c r="C52" s="19">
        <f>C5+C14+C16+C19+C24+C29+C31+C37+C40+C42+C46+C50</f>
        <v>1785014.81</v>
      </c>
      <c r="D52" s="19">
        <f>D5+D16+D19+D24+D29+D31+D37+D40+D42+D46+D50+D14</f>
        <v>1585438.2799999998</v>
      </c>
      <c r="E52" s="19">
        <f>E5+E16+E19+E24+E29+E31+E37+E40+E42+E46+E50+E14</f>
        <v>1680337.31</v>
      </c>
      <c r="F52" s="19">
        <f>F5+F16+F19+F24+F29+F31+F37+F40+F42+F46+F50+F14</f>
        <v>1367562.3199999998</v>
      </c>
      <c r="G52" s="19">
        <f>G5+G16+G19+G24+G29+G31+G37+G40+G42+G46+G50+G14</f>
        <v>1266475.22</v>
      </c>
      <c r="H52" s="20">
        <f>E52-C52</f>
        <v>-104677.5</v>
      </c>
      <c r="I52" s="20">
        <f t="shared" ref="I52" si="23">E52/C52*100</f>
        <v>94.135762940812796</v>
      </c>
      <c r="J52" s="20">
        <f t="shared" si="22"/>
        <v>94899.030000000261</v>
      </c>
      <c r="K52" s="21">
        <f t="shared" ref="K52" si="24">E52/D52*100</f>
        <v>105.98566536440639</v>
      </c>
    </row>
    <row r="53" spans="1:12" x14ac:dyDescent="0.2">
      <c r="A53" s="22"/>
      <c r="B53" s="10" t="s">
        <v>38</v>
      </c>
      <c r="C53" s="33">
        <v>0</v>
      </c>
      <c r="D53" s="36">
        <v>0</v>
      </c>
      <c r="E53" s="33">
        <v>0</v>
      </c>
      <c r="F53" s="12">
        <v>20500</v>
      </c>
      <c r="G53" s="12">
        <v>40500</v>
      </c>
      <c r="H53" s="13"/>
      <c r="I53" s="13"/>
      <c r="J53" s="15"/>
      <c r="K53" s="14"/>
    </row>
    <row r="54" spans="1:12" x14ac:dyDescent="0.2">
      <c r="A54" s="17"/>
      <c r="B54" s="18" t="s">
        <v>39</v>
      </c>
      <c r="C54" s="23">
        <f>C52+C53</f>
        <v>1785014.81</v>
      </c>
      <c r="D54" s="19">
        <f t="shared" ref="D54:J54" si="25">D52+D53</f>
        <v>1585438.2799999998</v>
      </c>
      <c r="E54" s="23">
        <f t="shared" si="25"/>
        <v>1680337.31</v>
      </c>
      <c r="F54" s="23">
        <f t="shared" si="25"/>
        <v>1388062.3199999998</v>
      </c>
      <c r="G54" s="23">
        <f t="shared" si="25"/>
        <v>1306975.22</v>
      </c>
      <c r="H54" s="24">
        <f t="shared" si="25"/>
        <v>-104677.5</v>
      </c>
      <c r="I54" s="24">
        <f>E54/C54*100</f>
        <v>94.135762940812796</v>
      </c>
      <c r="J54" s="24">
        <f t="shared" si="25"/>
        <v>94899.030000000261</v>
      </c>
      <c r="K54" s="23">
        <f>E54/D54*100</f>
        <v>105.98566536440639</v>
      </c>
    </row>
    <row r="56" spans="1:12" ht="43.5" customHeight="1" x14ac:dyDescent="0.2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</row>
  </sheetData>
  <mergeCells count="11">
    <mergeCell ref="A56:K56"/>
    <mergeCell ref="A3:A4"/>
    <mergeCell ref="B1:K1"/>
    <mergeCell ref="H3:I3"/>
    <mergeCell ref="J3:K3"/>
    <mergeCell ref="B3:B4"/>
    <mergeCell ref="C3:C4"/>
    <mergeCell ref="D3:D4"/>
    <mergeCell ref="E3:E4"/>
    <mergeCell ref="F3:F4"/>
    <mergeCell ref="G3:G4"/>
  </mergeCells>
  <pageMargins left="0.15748031496062992" right="0.15748031496062992" top="0.23622047244094491" bottom="0.15748031496062992" header="0.31496062992125984" footer="0.15748031496062992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Рудакова</dc:creator>
  <cp:lastModifiedBy>мф</cp:lastModifiedBy>
  <cp:lastPrinted>2024-11-08T07:56:10Z</cp:lastPrinted>
  <dcterms:created xsi:type="dcterms:W3CDTF">2017-10-26T07:18:39Z</dcterms:created>
  <dcterms:modified xsi:type="dcterms:W3CDTF">2024-11-12T12:31:44Z</dcterms:modified>
</cp:coreProperties>
</file>